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l-CB" sheetId="1" r:id="rId1"/>
    <sheet name="UL-Ner" sheetId="2" r:id="rId2"/>
    <sheet name="Ziz-KH" sheetId="3" r:id="rId3"/>
    <sheet name="JBC-JC B" sheetId="4" r:id="rId4"/>
  </sheets>
  <definedNames/>
  <calcPr fullCalcOnLoad="1"/>
</workbook>
</file>

<file path=xl/sharedStrings.xml><?xml version="1.0" encoding="utf-8"?>
<sst xmlns="http://schemas.openxmlformats.org/spreadsheetml/2006/main" count="442" uniqueCount="154">
  <si>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</si>
  <si>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</si>
  <si>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</si>
  <si>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</si>
  <si>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</si>
  <si>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</si>
  <si>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</si>
  <si>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</si>
  <si>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</si>
  <si>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</si>
  <si>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</si>
  <si>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</si>
  <si>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</si>
  <si>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</si>
  <si>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</si>
  <si>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</si>
  <si>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</si>
  <si>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</si>
  <si>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</si>
  <si>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</si>
  <si>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</si>
  <si>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</si>
  <si>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</si>
  <si>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</si>
  <si>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</si>
  <si>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</si>
  <si>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</si>
  <si>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</si>
  <si>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</si>
  <si>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</si>
  <si>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</si>
  <si>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</si>
  <si>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</si>
  <si>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</si>
  <si>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</si>
  <si>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</si>
  <si>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</si>
  <si>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</si>
  <si>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</si>
  <si>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Bižu Jablonec n. Nisou</t>
  </si>
  <si>
    <t>Florianová Jana</t>
  </si>
  <si>
    <t>Hons Filip</t>
  </si>
  <si>
    <t>II/0574</t>
  </si>
  <si>
    <t>13.00</t>
  </si>
  <si>
    <t>16.00</t>
  </si>
  <si>
    <t>Iveta</t>
  </si>
  <si>
    <t>Seifertová</t>
  </si>
  <si>
    <t>Lenka</t>
  </si>
  <si>
    <t>Martina</t>
  </si>
  <si>
    <t>Emílie</t>
  </si>
  <si>
    <t>Dana</t>
  </si>
  <si>
    <t>Zdeňka</t>
  </si>
  <si>
    <t>Alena</t>
  </si>
  <si>
    <t>Jana</t>
  </si>
  <si>
    <t>Marie</t>
  </si>
  <si>
    <t xml:space="preserve">Jana </t>
  </si>
  <si>
    <t>Stejskalová</t>
  </si>
  <si>
    <t>Pluhařová</t>
  </si>
  <si>
    <t>Císařovská</t>
  </si>
  <si>
    <t>Viková</t>
  </si>
  <si>
    <t>Kvapilová</t>
  </si>
  <si>
    <t>Šedivá</t>
  </si>
  <si>
    <t>Abrahamová</t>
  </si>
  <si>
    <t>Florianová</t>
  </si>
  <si>
    <t>Kolářová</t>
  </si>
  <si>
    <t>Gembecová</t>
  </si>
  <si>
    <t>Tomášková</t>
  </si>
  <si>
    <t>Viková Dana</t>
  </si>
  <si>
    <t>TJ Bižuterie Jablonec n.Nisou</t>
  </si>
  <si>
    <t>SKK Jičín B</t>
  </si>
  <si>
    <t>Druhý start náhradníka - Lenka Špačková r.č. 22253</t>
  </si>
  <si>
    <t>II/0566</t>
  </si>
  <si>
    <t>Truksa Michal</t>
  </si>
  <si>
    <t>Barborová</t>
  </si>
  <si>
    <t>Sedláčková</t>
  </si>
  <si>
    <t>Jitka</t>
  </si>
  <si>
    <t>Lucie</t>
  </si>
  <si>
    <t>BULÍČKOVÁ</t>
  </si>
  <si>
    <t>ŘEHÁNKOVÁ</t>
  </si>
  <si>
    <t>Hana</t>
  </si>
  <si>
    <t>Blanka</t>
  </si>
  <si>
    <t>BARBOROVÁ</t>
  </si>
  <si>
    <t>MAŠKOVÁ</t>
  </si>
  <si>
    <t>ADAMCOVÁ</t>
  </si>
  <si>
    <t>MIZEROVÁ</t>
  </si>
  <si>
    <t>Ivana</t>
  </si>
  <si>
    <t>Kateřina</t>
  </si>
  <si>
    <t>KOPECKÁ</t>
  </si>
  <si>
    <t>KATZOVÁ</t>
  </si>
  <si>
    <t>Eva</t>
  </si>
  <si>
    <t>Irini</t>
  </si>
  <si>
    <t>RENKOVÁ</t>
  </si>
  <si>
    <t>SEDLÁČKOVÁ</t>
  </si>
  <si>
    <t>Kamila</t>
  </si>
  <si>
    <t>DVOŘÁKOVÁ</t>
  </si>
  <si>
    <t>ŠPAČKOVÁ</t>
  </si>
  <si>
    <t>TJ Sparta Kutná Hora A</t>
  </si>
  <si>
    <t>SK Žižkov Praha -  A</t>
  </si>
  <si>
    <t>4.2.2017</t>
  </si>
  <si>
    <t>SK Žižkov Praha</t>
  </si>
  <si>
    <t>Odstrčilová Tereza</t>
  </si>
  <si>
    <t>Stránská Lucie</t>
  </si>
  <si>
    <t>18°C</t>
  </si>
  <si>
    <t>I/0033</t>
  </si>
  <si>
    <t>Strachoň Josef</t>
  </si>
  <si>
    <t>Dvorská</t>
  </si>
  <si>
    <t>Odstrčilová</t>
  </si>
  <si>
    <t>Tereza</t>
  </si>
  <si>
    <t>Holubová</t>
  </si>
  <si>
    <t>Šípková</t>
  </si>
  <si>
    <t>Alžběta</t>
  </si>
  <si>
    <t>Doškářová</t>
  </si>
  <si>
    <t>Balzerová</t>
  </si>
  <si>
    <t>Samoláková</t>
  </si>
  <si>
    <t>Jandíková</t>
  </si>
  <si>
    <t>Barbora</t>
  </si>
  <si>
    <t>Mlejnková</t>
  </si>
  <si>
    <t>Vašáková</t>
  </si>
  <si>
    <t>Zdenka</t>
  </si>
  <si>
    <t>Marcela</t>
  </si>
  <si>
    <t>Černá</t>
  </si>
  <si>
    <t>Bořutová</t>
  </si>
  <si>
    <t>TJ Neratovice -  Ženy</t>
  </si>
  <si>
    <t>TJ Lokomotiva Ústí nad Labem -  Ženy</t>
  </si>
  <si>
    <t>TJ Lokomotiva Ústí n/L</t>
  </si>
  <si>
    <t>4.2.2017 Bulíček</t>
  </si>
  <si>
    <t>II/0515</t>
  </si>
  <si>
    <t>Bulíček Josef</t>
  </si>
  <si>
    <t>Čampulová A.</t>
  </si>
  <si>
    <t>Vytisková Z.</t>
  </si>
  <si>
    <t>Jozefína</t>
  </si>
  <si>
    <t>Čampulová</t>
  </si>
  <si>
    <t>Vytisková</t>
  </si>
  <si>
    <t>Milada</t>
  </si>
  <si>
    <t>Aneta</t>
  </si>
  <si>
    <t>Šafránková</t>
  </si>
  <si>
    <t>Kusiová</t>
  </si>
  <si>
    <t>Petra</t>
  </si>
  <si>
    <t>Klojdová</t>
  </si>
  <si>
    <t>Skotáková</t>
  </si>
  <si>
    <t>Zdena</t>
  </si>
  <si>
    <t>Štruplová</t>
  </si>
  <si>
    <t>Carvová</t>
  </si>
  <si>
    <t>Miroslava</t>
  </si>
  <si>
    <t>Štěpánka</t>
  </si>
  <si>
    <t>Vondrušová</t>
  </si>
  <si>
    <t>Veronika</t>
  </si>
  <si>
    <t>Ludmila</t>
  </si>
  <si>
    <t>Kulová</t>
  </si>
  <si>
    <t>Landkamerová</t>
  </si>
  <si>
    <t>LOKO České Budějovice</t>
  </si>
  <si>
    <t>TJ Spartak Pelhřimov</t>
  </si>
  <si>
    <t>04.02.2017</t>
  </si>
  <si>
    <t>TJ |Spartak Pelhřimov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</si>
</sst>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0" fillId="0" borderId="78" xfId="0" applyNumberFormat="1" applyBorder="1" applyAlignment="1" applyProtection="1">
      <alignment horizontal="left" indent="1"/>
      <protection hidden="1" locked="0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153</v>
      </c>
      <c r="M1" s="97"/>
      <c r="N1" s="97"/>
      <c r="O1" s="98" t="s">
        <v>37</v>
      </c>
      <c r="P1" s="98"/>
      <c r="Q1" s="100" t="s">
        <v>152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151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150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149</v>
      </c>
      <c r="B8" s="72"/>
      <c r="C8" s="10">
        <v>1</v>
      </c>
      <c r="D8" s="11">
        <v>84</v>
      </c>
      <c r="E8" s="12">
        <v>44</v>
      </c>
      <c r="F8" s="12">
        <v>2</v>
      </c>
      <c r="G8" s="13">
        <f>IF(AND(ISBLANK(D8),ISBLANK(E8)),"",D8+E8)</f>
        <v>128</v>
      </c>
      <c r="H8" s="14">
        <f>IF(OR(ISNUMBER($G8),ISNUMBER($Q8)),(SIGN(N($G8)-N($Q8))+1)/2,"")</f>
        <v>0</v>
      </c>
      <c r="I8" s="15"/>
      <c r="K8" s="71" t="s">
        <v>148</v>
      </c>
      <c r="L8" s="72"/>
      <c r="M8" s="10">
        <v>1</v>
      </c>
      <c r="N8" s="11">
        <v>96</v>
      </c>
      <c r="O8" s="12">
        <v>36</v>
      </c>
      <c r="P8" s="12">
        <v>3</v>
      </c>
      <c r="Q8" s="13">
        <f>IF(AND(ISBLANK(N8),ISBLANK(O8)),"",N8+O8)</f>
        <v>132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88</v>
      </c>
      <c r="E9" s="18">
        <v>44</v>
      </c>
      <c r="F9" s="18">
        <v>1</v>
      </c>
      <c r="G9" s="19">
        <f>IF(AND(ISBLANK(D9),ISBLANK(E9)),"",D9+E9)</f>
        <v>132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79</v>
      </c>
      <c r="O9" s="18">
        <v>44</v>
      </c>
      <c r="P9" s="18">
        <v>0</v>
      </c>
      <c r="Q9" s="19">
        <f>IF(AND(ISBLANK(N9),ISBLANK(O9)),"",N9+O9)</f>
        <v>123</v>
      </c>
      <c r="R9" s="20">
        <f>IF(ISNUMBER($H9),1-$H9,"")</f>
        <v>0</v>
      </c>
      <c r="S9" s="15"/>
    </row>
    <row r="10" spans="1:19" ht="12.75" customHeight="1" thickBot="1">
      <c r="A10" s="75" t="s">
        <v>147</v>
      </c>
      <c r="B10" s="76"/>
      <c r="C10" s="16">
        <v>3</v>
      </c>
      <c r="D10" s="17">
        <v>93</v>
      </c>
      <c r="E10" s="18">
        <v>33</v>
      </c>
      <c r="F10" s="18">
        <v>3</v>
      </c>
      <c r="G10" s="19">
        <f>IF(AND(ISBLANK(D10),ISBLANK(E10)),"",D10+E10)</f>
        <v>126</v>
      </c>
      <c r="H10" s="20">
        <f>IF(OR(ISNUMBER($G10),ISNUMBER($Q10)),(SIGN(N($G10)-N($Q10))+1)/2,"")</f>
        <v>0</v>
      </c>
      <c r="I10" s="15"/>
      <c r="K10" s="75" t="s">
        <v>146</v>
      </c>
      <c r="L10" s="76"/>
      <c r="M10" s="16">
        <v>3</v>
      </c>
      <c r="N10" s="17">
        <v>89</v>
      </c>
      <c r="O10" s="18">
        <v>43</v>
      </c>
      <c r="P10" s="18">
        <v>0</v>
      </c>
      <c r="Q10" s="19">
        <f>IF(AND(ISBLANK(N10),ISBLANK(O10)),"",N10+O10)</f>
        <v>132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92</v>
      </c>
      <c r="E11" s="23">
        <v>44</v>
      </c>
      <c r="F11" s="23">
        <v>1</v>
      </c>
      <c r="G11" s="24">
        <f>IF(AND(ISBLANK(D11),ISBLANK(E11)),"",D11+E11)</f>
        <v>136</v>
      </c>
      <c r="H11" s="25">
        <f>IF(OR(ISNUMBER($G11),ISNUMBER($Q11)),(SIGN(N($G11)-N($Q11))+1)/2,"")</f>
        <v>1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76</v>
      </c>
      <c r="O11" s="23">
        <v>35</v>
      </c>
      <c r="P11" s="23">
        <v>2</v>
      </c>
      <c r="Q11" s="24">
        <f>IF(AND(ISBLANK(N11),ISBLANK(O11)),"",N11+O11)</f>
        <v>111</v>
      </c>
      <c r="R11" s="25">
        <f>IF(ISNUMBER($H11),1-$H11,"")</f>
        <v>0</v>
      </c>
      <c r="S11" s="81">
        <f>IF(ISNUMBER($I11),1-$I11,"")</f>
        <v>0</v>
      </c>
    </row>
    <row r="12" spans="1:19" ht="15.75" customHeight="1" thickBot="1">
      <c r="A12" s="79">
        <v>1592</v>
      </c>
      <c r="B12" s="80"/>
      <c r="C12" s="26" t="s">
        <v>12</v>
      </c>
      <c r="D12" s="27">
        <f>IF(ISNUMBER($G12),SUM(D8:D11),"")</f>
        <v>357</v>
      </c>
      <c r="E12" s="28">
        <f>IF(ISNUMBER($G12),SUM(E8:E11),"")</f>
        <v>165</v>
      </c>
      <c r="F12" s="28">
        <f>IF(ISNUMBER($G12),SUM(F8:F11),"")</f>
        <v>7</v>
      </c>
      <c r="G12" s="29">
        <f>IF(SUM($G8:$G11)+SUM($Q8:$Q11)&gt;0,SUM(G8:G11),"")</f>
        <v>522</v>
      </c>
      <c r="H12" s="27">
        <f>IF(ISNUMBER($G12),SUM(H8:H11),"")</f>
        <v>2</v>
      </c>
      <c r="I12" s="82"/>
      <c r="K12" s="79">
        <v>20821</v>
      </c>
      <c r="L12" s="80"/>
      <c r="M12" s="26" t="s">
        <v>12</v>
      </c>
      <c r="N12" s="27">
        <f>IF(ISNUMBER($G12),SUM(N8:N11),"")</f>
        <v>340</v>
      </c>
      <c r="O12" s="28">
        <f>IF(ISNUMBER($G12),SUM(O8:O11),"")</f>
        <v>158</v>
      </c>
      <c r="P12" s="28">
        <f>IF(ISNUMBER($G12),SUM(P8:P11),"")</f>
        <v>5</v>
      </c>
      <c r="Q12" s="29">
        <f>IF(SUM($G8:$G11)+SUM($Q8:$Q11)&gt;0,SUM(Q8:Q11),"")</f>
        <v>498</v>
      </c>
      <c r="R12" s="27">
        <f>IF(ISNUMBER($G12),SUM(R8:R11),"")</f>
        <v>2</v>
      </c>
      <c r="S12" s="82"/>
    </row>
    <row r="13" spans="1:19" ht="12.75" customHeight="1">
      <c r="A13" s="71" t="s">
        <v>132</v>
      </c>
      <c r="B13" s="72"/>
      <c r="C13" s="10">
        <v>1</v>
      </c>
      <c r="D13" s="11">
        <v>96</v>
      </c>
      <c r="E13" s="12">
        <v>62</v>
      </c>
      <c r="F13" s="12">
        <v>0</v>
      </c>
      <c r="G13" s="13">
        <f>IF(AND(ISBLANK(D13),ISBLANK(E13)),"",D13+E13)</f>
        <v>158</v>
      </c>
      <c r="H13" s="14">
        <f>IF(OR(ISNUMBER($G13),ISNUMBER($Q13)),(SIGN(N($G13)-N($Q13))+1)/2,"")</f>
        <v>1</v>
      </c>
      <c r="I13" s="15"/>
      <c r="K13" s="71" t="s">
        <v>145</v>
      </c>
      <c r="L13" s="72"/>
      <c r="M13" s="10">
        <v>1</v>
      </c>
      <c r="N13" s="11">
        <v>93</v>
      </c>
      <c r="O13" s="12">
        <v>42</v>
      </c>
      <c r="P13" s="12">
        <v>1</v>
      </c>
      <c r="Q13" s="13">
        <f>IF(AND(ISBLANK(N13),ISBLANK(O13)),"",N13+O13)</f>
        <v>135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101</v>
      </c>
      <c r="E14" s="18">
        <v>50</v>
      </c>
      <c r="F14" s="18">
        <v>0</v>
      </c>
      <c r="G14" s="19">
        <f>IF(AND(ISBLANK(D14),ISBLANK(E14)),"",D14+E14)</f>
        <v>151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79</v>
      </c>
      <c r="O14" s="18">
        <v>45</v>
      </c>
      <c r="P14" s="18">
        <v>1</v>
      </c>
      <c r="Q14" s="19">
        <f>IF(AND(ISBLANK(N14),ISBLANK(O14)),"",N14+O14)</f>
        <v>124</v>
      </c>
      <c r="R14" s="20">
        <f>IF(ISNUMBER($H14),1-$H14,"")</f>
        <v>0</v>
      </c>
      <c r="S14" s="15"/>
    </row>
    <row r="15" spans="1:19" ht="12.75" customHeight="1" thickBot="1">
      <c r="A15" s="75" t="s">
        <v>144</v>
      </c>
      <c r="B15" s="76"/>
      <c r="C15" s="16">
        <v>3</v>
      </c>
      <c r="D15" s="17">
        <v>86</v>
      </c>
      <c r="E15" s="18">
        <v>36</v>
      </c>
      <c r="F15" s="18">
        <v>2</v>
      </c>
      <c r="G15" s="19">
        <f>IF(AND(ISBLANK(D15),ISBLANK(E15)),"",D15+E15)</f>
        <v>122</v>
      </c>
      <c r="H15" s="20">
        <f>IF(OR(ISNUMBER($G15),ISNUMBER($Q15)),(SIGN(N($G15)-N($Q15))+1)/2,"")</f>
        <v>0</v>
      </c>
      <c r="I15" s="15"/>
      <c r="K15" s="75" t="s">
        <v>143</v>
      </c>
      <c r="L15" s="76"/>
      <c r="M15" s="16">
        <v>3</v>
      </c>
      <c r="N15" s="17">
        <v>99</v>
      </c>
      <c r="O15" s="18">
        <v>24</v>
      </c>
      <c r="P15" s="18">
        <v>5</v>
      </c>
      <c r="Q15" s="19">
        <f>IF(AND(ISBLANK(N15),ISBLANK(O15)),"",N15+O15)</f>
        <v>123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100</v>
      </c>
      <c r="E16" s="23">
        <v>34</v>
      </c>
      <c r="F16" s="23">
        <v>2</v>
      </c>
      <c r="G16" s="24">
        <f>IF(AND(ISBLANK(D16),ISBLANK(E16)),"",D16+E16)</f>
        <v>134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73</v>
      </c>
      <c r="O16" s="23">
        <v>45</v>
      </c>
      <c r="P16" s="23">
        <v>0</v>
      </c>
      <c r="Q16" s="24">
        <f>IF(AND(ISBLANK(N16),ISBLANK(O16)),"",N16+O16)</f>
        <v>118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22010</v>
      </c>
      <c r="B17" s="80"/>
      <c r="C17" s="26" t="s">
        <v>12</v>
      </c>
      <c r="D17" s="27">
        <f>IF(ISNUMBER($G17),SUM(D13:D16),"")</f>
        <v>383</v>
      </c>
      <c r="E17" s="28">
        <f>IF(ISNUMBER($G17),SUM(E13:E16),"")</f>
        <v>182</v>
      </c>
      <c r="F17" s="28">
        <f>IF(ISNUMBER($G17),SUM(F13:F16),"")</f>
        <v>4</v>
      </c>
      <c r="G17" s="29">
        <f>IF(SUM($G13:$G16)+SUM($Q13:$Q16)&gt;0,SUM(G13:G16),"")</f>
        <v>565</v>
      </c>
      <c r="H17" s="27">
        <f>IF(ISNUMBER($G17),SUM(H13:H16),"")</f>
        <v>3</v>
      </c>
      <c r="I17" s="82"/>
      <c r="K17" s="79">
        <v>20938</v>
      </c>
      <c r="L17" s="80"/>
      <c r="M17" s="26" t="s">
        <v>12</v>
      </c>
      <c r="N17" s="27">
        <f>IF(ISNUMBER($G17),SUM(N13:N16),"")</f>
        <v>344</v>
      </c>
      <c r="O17" s="28">
        <f>IF(ISNUMBER($G17),SUM(O13:O16),"")</f>
        <v>156</v>
      </c>
      <c r="P17" s="28">
        <f>IF(ISNUMBER($G17),SUM(P13:P16),"")</f>
        <v>7</v>
      </c>
      <c r="Q17" s="29">
        <f>IF(SUM($G13:$G16)+SUM($Q13:$Q16)&gt;0,SUM(Q13:Q16),"")</f>
        <v>500</v>
      </c>
      <c r="R17" s="27">
        <f>IF(ISNUMBER($G17),SUM(R13:R16),"")</f>
        <v>1</v>
      </c>
      <c r="S17" s="82"/>
    </row>
    <row r="18" spans="1:19" ht="12.75" customHeight="1">
      <c r="A18" s="71" t="s">
        <v>142</v>
      </c>
      <c r="B18" s="72"/>
      <c r="C18" s="10">
        <v>1</v>
      </c>
      <c r="D18" s="11">
        <v>80</v>
      </c>
      <c r="E18" s="12">
        <v>26</v>
      </c>
      <c r="F18" s="12">
        <v>5</v>
      </c>
      <c r="G18" s="13">
        <f>IF(AND(ISBLANK(D18),ISBLANK(E18)),"",D18+E18)</f>
        <v>106</v>
      </c>
      <c r="H18" s="14">
        <f>IF(OR(ISNUMBER($G18),ISNUMBER($Q18)),(SIGN(N($G18)-N($Q18))+1)/2,"")</f>
        <v>0</v>
      </c>
      <c r="I18" s="15"/>
      <c r="K18" s="71" t="s">
        <v>141</v>
      </c>
      <c r="L18" s="72"/>
      <c r="M18" s="10">
        <v>1</v>
      </c>
      <c r="N18" s="11">
        <v>75</v>
      </c>
      <c r="O18" s="12">
        <v>35</v>
      </c>
      <c r="P18" s="12">
        <v>2</v>
      </c>
      <c r="Q18" s="13">
        <f>IF(AND(ISBLANK(N18),ISBLANK(O18)),"",N18+O18)</f>
        <v>110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79</v>
      </c>
      <c r="E19" s="18">
        <v>46</v>
      </c>
      <c r="F19" s="18">
        <v>1</v>
      </c>
      <c r="G19" s="19">
        <f>IF(AND(ISBLANK(D19),ISBLANK(E19)),"",D19+E19)</f>
        <v>125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84</v>
      </c>
      <c r="O19" s="18">
        <v>42</v>
      </c>
      <c r="P19" s="18">
        <v>2</v>
      </c>
      <c r="Q19" s="19">
        <f>IF(AND(ISBLANK(N19),ISBLANK(O19)),"",N19+O19)</f>
        <v>126</v>
      </c>
      <c r="R19" s="20">
        <f>IF(ISNUMBER($H19),1-$H19,"")</f>
        <v>1</v>
      </c>
      <c r="S19" s="15"/>
    </row>
    <row r="20" spans="1:19" ht="12.75" customHeight="1" thickBot="1">
      <c r="A20" s="75" t="s">
        <v>86</v>
      </c>
      <c r="B20" s="76"/>
      <c r="C20" s="16">
        <v>3</v>
      </c>
      <c r="D20" s="17">
        <v>83</v>
      </c>
      <c r="E20" s="18">
        <v>26</v>
      </c>
      <c r="F20" s="18">
        <v>7</v>
      </c>
      <c r="G20" s="19">
        <f>IF(AND(ISBLANK(D20),ISBLANK(E20)),"",D20+E20)</f>
        <v>109</v>
      </c>
      <c r="H20" s="20">
        <f>IF(OR(ISNUMBER($G20),ISNUMBER($Q20)),(SIGN(N($G20)-N($Q20))+1)/2,"")</f>
        <v>0</v>
      </c>
      <c r="I20" s="15"/>
      <c r="K20" s="75" t="s">
        <v>140</v>
      </c>
      <c r="L20" s="76"/>
      <c r="M20" s="16">
        <v>3</v>
      </c>
      <c r="N20" s="17">
        <v>85</v>
      </c>
      <c r="O20" s="18">
        <v>58</v>
      </c>
      <c r="P20" s="18">
        <v>0</v>
      </c>
      <c r="Q20" s="19">
        <f>IF(AND(ISBLANK(N20),ISBLANK(O20)),"",N20+O20)</f>
        <v>143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70</v>
      </c>
      <c r="E21" s="23">
        <v>35</v>
      </c>
      <c r="F21" s="23">
        <v>1</v>
      </c>
      <c r="G21" s="24">
        <f>IF(AND(ISBLANK(D21),ISBLANK(E21)),"",D21+E21)</f>
        <v>105</v>
      </c>
      <c r="H21" s="25">
        <f>IF(OR(ISNUMBER($G21),ISNUMBER($Q21)),(SIGN(N($G21)-N($Q21))+1)/2,"")</f>
        <v>0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73</v>
      </c>
      <c r="O21" s="23">
        <v>35</v>
      </c>
      <c r="P21" s="23">
        <v>1</v>
      </c>
      <c r="Q21" s="24">
        <f>IF(AND(ISBLANK(N21),ISBLANK(O21)),"",N21+O21)</f>
        <v>108</v>
      </c>
      <c r="R21" s="25">
        <f>IF(ISNUMBER($H21),1-$H21,"")</f>
        <v>1</v>
      </c>
      <c r="S21" s="81">
        <f>IF(ISNUMBER($I21),1-$I21,"")</f>
        <v>1</v>
      </c>
    </row>
    <row r="22" spans="1:19" ht="15.75" customHeight="1" thickBot="1">
      <c r="A22" s="79">
        <v>22578</v>
      </c>
      <c r="B22" s="80"/>
      <c r="C22" s="26" t="s">
        <v>12</v>
      </c>
      <c r="D22" s="27">
        <f>IF(ISNUMBER($G22),SUM(D18:D21),"")</f>
        <v>312</v>
      </c>
      <c r="E22" s="28">
        <f>IF(ISNUMBER($G22),SUM(E18:E21),"")</f>
        <v>133</v>
      </c>
      <c r="F22" s="28">
        <f>IF(ISNUMBER($G22),SUM(F18:F21),"")</f>
        <v>14</v>
      </c>
      <c r="G22" s="29">
        <f>IF(SUM($G18:$G21)+SUM($Q18:$Q21)&gt;0,SUM(G18:G21),"")</f>
        <v>445</v>
      </c>
      <c r="H22" s="27">
        <f>IF(ISNUMBER($G22),SUM(H18:H21),"")</f>
        <v>0</v>
      </c>
      <c r="I22" s="82"/>
      <c r="K22" s="79">
        <v>3251</v>
      </c>
      <c r="L22" s="80"/>
      <c r="M22" s="26" t="s">
        <v>12</v>
      </c>
      <c r="N22" s="27">
        <f>IF(ISNUMBER($G22),SUM(N18:N21),"")</f>
        <v>317</v>
      </c>
      <c r="O22" s="28">
        <f>IF(ISNUMBER($G22),SUM(O18:O21),"")</f>
        <v>170</v>
      </c>
      <c r="P22" s="28">
        <f>IF(ISNUMBER($G22),SUM(P18:P21),"")</f>
        <v>5</v>
      </c>
      <c r="Q22" s="29">
        <f>IF(SUM($G18:$G21)+SUM($Q18:$Q21)&gt;0,SUM(Q18:Q21),"")</f>
        <v>487</v>
      </c>
      <c r="R22" s="27">
        <f>IF(ISNUMBER($G22),SUM(R18:R21),"")</f>
        <v>4</v>
      </c>
      <c r="S22" s="82"/>
    </row>
    <row r="23" spans="1:19" ht="12.75" customHeight="1">
      <c r="A23" s="71" t="s">
        <v>139</v>
      </c>
      <c r="B23" s="72"/>
      <c r="C23" s="10">
        <v>1</v>
      </c>
      <c r="D23" s="11">
        <v>89</v>
      </c>
      <c r="E23" s="12">
        <v>44</v>
      </c>
      <c r="F23" s="12">
        <v>0</v>
      </c>
      <c r="G23" s="13">
        <f>IF(AND(ISBLANK(D23),ISBLANK(E23)),"",D23+E23)</f>
        <v>133</v>
      </c>
      <c r="H23" s="14">
        <f>IF(OR(ISNUMBER($G23),ISNUMBER($Q23)),(SIGN(N($G23)-N($Q23))+1)/2,"")</f>
        <v>1</v>
      </c>
      <c r="I23" s="15"/>
      <c r="K23" s="71" t="s">
        <v>138</v>
      </c>
      <c r="L23" s="72"/>
      <c r="M23" s="10">
        <v>1</v>
      </c>
      <c r="N23" s="11">
        <v>87</v>
      </c>
      <c r="O23" s="12">
        <v>25</v>
      </c>
      <c r="P23" s="12">
        <v>5</v>
      </c>
      <c r="Q23" s="13">
        <f>IF(AND(ISBLANK(N23),ISBLANK(O23)),"",N23+O23)</f>
        <v>112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90</v>
      </c>
      <c r="E24" s="18">
        <v>44</v>
      </c>
      <c r="F24" s="18">
        <v>1</v>
      </c>
      <c r="G24" s="19">
        <f>IF(AND(ISBLANK(D24),ISBLANK(E24)),"",D24+E24)</f>
        <v>134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83</v>
      </c>
      <c r="O24" s="18">
        <v>43</v>
      </c>
      <c r="P24" s="18">
        <v>0</v>
      </c>
      <c r="Q24" s="19">
        <f>IF(AND(ISBLANK(N24),ISBLANK(O24)),"",N24+O24)</f>
        <v>126</v>
      </c>
      <c r="R24" s="20">
        <f>IF(ISNUMBER($H24),1-$H24,"")</f>
        <v>0</v>
      </c>
      <c r="S24" s="15"/>
    </row>
    <row r="25" spans="1:19" ht="12.75" customHeight="1" thickBot="1">
      <c r="A25" s="75" t="s">
        <v>137</v>
      </c>
      <c r="B25" s="76"/>
      <c r="C25" s="16">
        <v>3</v>
      </c>
      <c r="D25" s="17">
        <v>95</v>
      </c>
      <c r="E25" s="18">
        <v>45</v>
      </c>
      <c r="F25" s="18">
        <v>2</v>
      </c>
      <c r="G25" s="19">
        <f>IF(AND(ISBLANK(D25),ISBLANK(E25)),"",D25+E25)</f>
        <v>140</v>
      </c>
      <c r="H25" s="20">
        <f>IF(OR(ISNUMBER($G25),ISNUMBER($Q25)),(SIGN(N($G25)-N($Q25))+1)/2,"")</f>
        <v>1</v>
      </c>
      <c r="I25" s="15"/>
      <c r="K25" s="75" t="s">
        <v>48</v>
      </c>
      <c r="L25" s="76"/>
      <c r="M25" s="16">
        <v>3</v>
      </c>
      <c r="N25" s="17">
        <v>82</v>
      </c>
      <c r="O25" s="18">
        <v>51</v>
      </c>
      <c r="P25" s="18">
        <v>2</v>
      </c>
      <c r="Q25" s="19">
        <f>IF(AND(ISBLANK(N25),ISBLANK(O25)),"",N25+O25)</f>
        <v>133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93</v>
      </c>
      <c r="E26" s="23">
        <v>31</v>
      </c>
      <c r="F26" s="23">
        <v>1</v>
      </c>
      <c r="G26" s="24">
        <f>IF(AND(ISBLANK(D26),ISBLANK(E26)),"",D26+E26)</f>
        <v>124</v>
      </c>
      <c r="H26" s="25">
        <f>IF(OR(ISNUMBER($G26),ISNUMBER($Q26)),(SIGN(N($G26)-N($Q26))+1)/2,"")</f>
        <v>0</v>
      </c>
      <c r="I26" s="81">
        <f>IF(ISNUMBER(H27),(SIGN(1000*($H27-$R27)+$G27-$Q27)+1)/2,"")</f>
        <v>1</v>
      </c>
      <c r="K26" s="77"/>
      <c r="L26" s="78"/>
      <c r="M26" s="21">
        <v>4</v>
      </c>
      <c r="N26" s="22">
        <v>84</v>
      </c>
      <c r="O26" s="23">
        <v>43</v>
      </c>
      <c r="P26" s="23">
        <v>1</v>
      </c>
      <c r="Q26" s="24">
        <f>IF(AND(ISBLANK(N26),ISBLANK(O26)),"",N26+O26)</f>
        <v>127</v>
      </c>
      <c r="R26" s="25">
        <f>IF(ISNUMBER($H26),1-$H26,"")</f>
        <v>1</v>
      </c>
      <c r="S26" s="81">
        <f>IF(ISNUMBER($I26),1-$I26,"")</f>
        <v>0</v>
      </c>
    </row>
    <row r="27" spans="1:19" ht="15.75" customHeight="1" thickBot="1">
      <c r="A27" s="79">
        <v>13432</v>
      </c>
      <c r="B27" s="80"/>
      <c r="C27" s="26" t="s">
        <v>12</v>
      </c>
      <c r="D27" s="27">
        <f>IF(ISNUMBER($G27),SUM(D23:D26),"")</f>
        <v>367</v>
      </c>
      <c r="E27" s="28">
        <f>IF(ISNUMBER($G27),SUM(E23:E26),"")</f>
        <v>164</v>
      </c>
      <c r="F27" s="28">
        <f>IF(ISNUMBER($G27),SUM(F23:F26),"")</f>
        <v>4</v>
      </c>
      <c r="G27" s="29">
        <f>IF(SUM($G23:$G26)+SUM($Q23:$Q26)&gt;0,SUM(G23:G26),"")</f>
        <v>531</v>
      </c>
      <c r="H27" s="27">
        <f>IF(ISNUMBER($G27),SUM(H23:H26),"")</f>
        <v>3</v>
      </c>
      <c r="I27" s="82"/>
      <c r="K27" s="79">
        <v>20576</v>
      </c>
      <c r="L27" s="80"/>
      <c r="M27" s="26" t="s">
        <v>12</v>
      </c>
      <c r="N27" s="27">
        <f>IF(ISNUMBER($G27),SUM(N23:N26),"")</f>
        <v>336</v>
      </c>
      <c r="O27" s="28">
        <f>IF(ISNUMBER($G27),SUM(O23:O26),"")</f>
        <v>162</v>
      </c>
      <c r="P27" s="28">
        <f>IF(ISNUMBER($G27),SUM(P23:P26),"")</f>
        <v>8</v>
      </c>
      <c r="Q27" s="29">
        <f>IF(SUM($G23:$G26)+SUM($Q23:$Q26)&gt;0,SUM(Q23:Q26),"")</f>
        <v>498</v>
      </c>
      <c r="R27" s="27">
        <f>IF(ISNUMBER($G27),SUM(R23:R26),"")</f>
        <v>1</v>
      </c>
      <c r="S27" s="82"/>
    </row>
    <row r="28" spans="1:19" ht="12.75" customHeight="1">
      <c r="A28" s="71" t="s">
        <v>136</v>
      </c>
      <c r="B28" s="72"/>
      <c r="C28" s="10">
        <v>1</v>
      </c>
      <c r="D28" s="11">
        <v>84</v>
      </c>
      <c r="E28" s="12">
        <v>44</v>
      </c>
      <c r="F28" s="12">
        <v>1</v>
      </c>
      <c r="G28" s="13">
        <f>IF(AND(ISBLANK(D28),ISBLANK(E28)),"",D28+E28)</f>
        <v>128</v>
      </c>
      <c r="H28" s="14">
        <f>IF(OR(ISNUMBER($G28),ISNUMBER($Q28)),(SIGN(N($G28)-N($Q28))+1)/2,"")</f>
        <v>1</v>
      </c>
      <c r="I28" s="15"/>
      <c r="K28" s="71" t="s">
        <v>135</v>
      </c>
      <c r="L28" s="72"/>
      <c r="M28" s="10">
        <v>1</v>
      </c>
      <c r="N28" s="11">
        <v>98</v>
      </c>
      <c r="O28" s="12">
        <v>27</v>
      </c>
      <c r="P28" s="12">
        <v>3</v>
      </c>
      <c r="Q28" s="13">
        <f>IF(AND(ISBLANK(N28),ISBLANK(O28)),"",N28+O28)</f>
        <v>125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82</v>
      </c>
      <c r="E29" s="18">
        <v>53</v>
      </c>
      <c r="F29" s="18">
        <v>0</v>
      </c>
      <c r="G29" s="19">
        <f>IF(AND(ISBLANK(D29),ISBLANK(E29)),"",D29+E29)</f>
        <v>135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96</v>
      </c>
      <c r="O29" s="18">
        <v>36</v>
      </c>
      <c r="P29" s="18">
        <v>1</v>
      </c>
      <c r="Q29" s="19">
        <f>IF(AND(ISBLANK(N29),ISBLANK(O29)),"",N29+O29)</f>
        <v>132</v>
      </c>
      <c r="R29" s="20">
        <f>IF(ISNUMBER($H29),1-$H29,"")</f>
        <v>0</v>
      </c>
      <c r="S29" s="15"/>
    </row>
    <row r="30" spans="1:19" ht="12.75" customHeight="1" thickBot="1">
      <c r="A30" s="75" t="s">
        <v>134</v>
      </c>
      <c r="B30" s="76"/>
      <c r="C30" s="16">
        <v>3</v>
      </c>
      <c r="D30" s="17">
        <v>82</v>
      </c>
      <c r="E30" s="18">
        <v>35</v>
      </c>
      <c r="F30" s="18">
        <v>2</v>
      </c>
      <c r="G30" s="19">
        <f>IF(AND(ISBLANK(D30),ISBLANK(E30)),"",D30+E30)</f>
        <v>117</v>
      </c>
      <c r="H30" s="20">
        <f>IF(OR(ISNUMBER($G30),ISNUMBER($Q30)),(SIGN(N($G30)-N($Q30))+1)/2,"")</f>
        <v>0</v>
      </c>
      <c r="I30" s="15"/>
      <c r="K30" s="75" t="s">
        <v>133</v>
      </c>
      <c r="L30" s="76"/>
      <c r="M30" s="16">
        <v>3</v>
      </c>
      <c r="N30" s="17">
        <v>91</v>
      </c>
      <c r="O30" s="18">
        <v>44</v>
      </c>
      <c r="P30" s="18">
        <v>0</v>
      </c>
      <c r="Q30" s="19">
        <f>IF(AND(ISBLANK(N30),ISBLANK(O30)),"",N30+O30)</f>
        <v>135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84</v>
      </c>
      <c r="E31" s="23">
        <v>48</v>
      </c>
      <c r="F31" s="23">
        <v>0</v>
      </c>
      <c r="G31" s="24">
        <f>IF(AND(ISBLANK(D31),ISBLANK(E31)),"",D31+E31)</f>
        <v>132</v>
      </c>
      <c r="H31" s="25">
        <f>IF(OR(ISNUMBER($G31),ISNUMBER($Q31)),(SIGN(N($G31)-N($Q31))+1)/2,"")</f>
        <v>1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74</v>
      </c>
      <c r="O31" s="23">
        <v>54</v>
      </c>
      <c r="P31" s="23">
        <v>0</v>
      </c>
      <c r="Q31" s="24">
        <f>IF(AND(ISBLANK(N31),ISBLANK(O31)),"",N31+O31)</f>
        <v>128</v>
      </c>
      <c r="R31" s="25">
        <f>IF(ISNUMBER($H31),1-$H31,"")</f>
        <v>0</v>
      </c>
      <c r="S31" s="81">
        <f>IF(ISNUMBER($I31),1-$I31,"")</f>
        <v>0</v>
      </c>
    </row>
    <row r="32" spans="1:19" ht="15.75" customHeight="1" thickBot="1">
      <c r="A32" s="79">
        <v>21363</v>
      </c>
      <c r="B32" s="80"/>
      <c r="C32" s="26" t="s">
        <v>12</v>
      </c>
      <c r="D32" s="27">
        <f>IF(ISNUMBER($G32),SUM(D28:D31),"")</f>
        <v>332</v>
      </c>
      <c r="E32" s="28">
        <f>IF(ISNUMBER($G32),SUM(E28:E31),"")</f>
        <v>180</v>
      </c>
      <c r="F32" s="28">
        <f>IF(ISNUMBER($G32),SUM(F28:F31),"")</f>
        <v>3</v>
      </c>
      <c r="G32" s="29">
        <f>IF(SUM($G28:$G31)+SUM($Q28:$Q31)&gt;0,SUM(G28:G31),"")</f>
        <v>512</v>
      </c>
      <c r="H32" s="27">
        <f>IF(ISNUMBER($G32),SUM(H28:H31),"")</f>
        <v>3</v>
      </c>
      <c r="I32" s="82"/>
      <c r="K32" s="79">
        <v>9380</v>
      </c>
      <c r="L32" s="80"/>
      <c r="M32" s="26" t="s">
        <v>12</v>
      </c>
      <c r="N32" s="27">
        <f>IF(ISNUMBER($G32),SUM(N28:N31),"")</f>
        <v>359</v>
      </c>
      <c r="O32" s="28">
        <f>IF(ISNUMBER($G32),SUM(O28:O31),"")</f>
        <v>161</v>
      </c>
      <c r="P32" s="28">
        <f>IF(ISNUMBER($G32),SUM(P28:P31),"")</f>
        <v>4</v>
      </c>
      <c r="Q32" s="29">
        <f>IF(SUM($G28:$G31)+SUM($Q28:$Q31)&gt;0,SUM(Q28:Q31),"")</f>
        <v>520</v>
      </c>
      <c r="R32" s="27">
        <f>IF(ISNUMBER($G32),SUM(R28:R31),"")</f>
        <v>1</v>
      </c>
      <c r="S32" s="82"/>
    </row>
    <row r="33" spans="1:19" ht="12.75" customHeight="1">
      <c r="A33" s="71" t="s">
        <v>132</v>
      </c>
      <c r="B33" s="72"/>
      <c r="C33" s="10">
        <v>1</v>
      </c>
      <c r="D33" s="11">
        <v>88</v>
      </c>
      <c r="E33" s="12">
        <v>52</v>
      </c>
      <c r="F33" s="12">
        <v>2</v>
      </c>
      <c r="G33" s="13">
        <f>IF(AND(ISBLANK(D33),ISBLANK(E33)),"",D33+E33)</f>
        <v>140</v>
      </c>
      <c r="H33" s="14">
        <f>IF(OR(ISNUMBER($G33),ISNUMBER($Q33)),(SIGN(N($G33)-N($Q33))+1)/2,"")</f>
        <v>1</v>
      </c>
      <c r="I33" s="15"/>
      <c r="K33" s="71" t="s">
        <v>131</v>
      </c>
      <c r="L33" s="72"/>
      <c r="M33" s="10">
        <v>1</v>
      </c>
      <c r="N33" s="11">
        <v>93</v>
      </c>
      <c r="O33" s="12">
        <v>45</v>
      </c>
      <c r="P33" s="12">
        <v>0</v>
      </c>
      <c r="Q33" s="13">
        <f>IF(AND(ISBLANK(N33),ISBLANK(O33)),"",N33+O33)</f>
        <v>138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92</v>
      </c>
      <c r="E34" s="18">
        <v>48</v>
      </c>
      <c r="F34" s="18">
        <v>1</v>
      </c>
      <c r="G34" s="19">
        <f>IF(AND(ISBLANK(D34),ISBLANK(E34)),"",D34+E34)</f>
        <v>140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97</v>
      </c>
      <c r="O34" s="18">
        <v>27</v>
      </c>
      <c r="P34" s="18">
        <v>3</v>
      </c>
      <c r="Q34" s="19">
        <f>IF(AND(ISBLANK(N34),ISBLANK(O34)),"",N34+O34)</f>
        <v>124</v>
      </c>
      <c r="R34" s="20">
        <f>IF(ISNUMBER($H34),1-$H34,"")</f>
        <v>0</v>
      </c>
      <c r="S34" s="15"/>
    </row>
    <row r="35" spans="1:19" ht="12.75" customHeight="1" thickBot="1">
      <c r="A35" s="75" t="s">
        <v>130</v>
      </c>
      <c r="B35" s="76"/>
      <c r="C35" s="16">
        <v>3</v>
      </c>
      <c r="D35" s="17">
        <v>105</v>
      </c>
      <c r="E35" s="18">
        <v>54</v>
      </c>
      <c r="F35" s="18">
        <v>0</v>
      </c>
      <c r="G35" s="19">
        <f>IF(AND(ISBLANK(D35),ISBLANK(E35)),"",D35+E35)</f>
        <v>159</v>
      </c>
      <c r="H35" s="20">
        <f>IF(OR(ISNUMBER($G35),ISNUMBER($Q35)),(SIGN(N($G35)-N($Q35))+1)/2,"")</f>
        <v>1</v>
      </c>
      <c r="I35" s="15"/>
      <c r="K35" s="75" t="s">
        <v>52</v>
      </c>
      <c r="L35" s="76"/>
      <c r="M35" s="16">
        <v>3</v>
      </c>
      <c r="N35" s="17">
        <v>74</v>
      </c>
      <c r="O35" s="18">
        <v>18</v>
      </c>
      <c r="P35" s="18">
        <v>7</v>
      </c>
      <c r="Q35" s="19">
        <f>IF(AND(ISBLANK(N35),ISBLANK(O35)),"",N35+O35)</f>
        <v>92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78</v>
      </c>
      <c r="E36" s="23">
        <v>53</v>
      </c>
      <c r="F36" s="23">
        <v>0</v>
      </c>
      <c r="G36" s="24">
        <f>IF(AND(ISBLANK(D36),ISBLANK(E36)),"",D36+E36)</f>
        <v>131</v>
      </c>
      <c r="H36" s="25">
        <f>IF(OR(ISNUMBER($G36),ISNUMBER($Q36)),(SIGN(N($G36)-N($Q36))+1)/2,"")</f>
        <v>1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78</v>
      </c>
      <c r="O36" s="23">
        <v>45</v>
      </c>
      <c r="P36" s="23">
        <v>2</v>
      </c>
      <c r="Q36" s="24">
        <f>IF(AND(ISBLANK(N36),ISBLANK(O36)),"",N36+O36)</f>
        <v>123</v>
      </c>
      <c r="R36" s="25">
        <f>IF(ISNUMBER($H36),1-$H36,"")</f>
        <v>0</v>
      </c>
      <c r="S36" s="81">
        <f>IF(ISNUMBER($I36),1-$I36,"")</f>
        <v>0</v>
      </c>
    </row>
    <row r="37" spans="1:19" ht="15.75" customHeight="1" thickBot="1">
      <c r="A37" s="79">
        <v>19933</v>
      </c>
      <c r="B37" s="80"/>
      <c r="C37" s="26" t="s">
        <v>12</v>
      </c>
      <c r="D37" s="27">
        <f>IF(ISNUMBER($G37),SUM(D33:D36),"")</f>
        <v>363</v>
      </c>
      <c r="E37" s="28">
        <f>IF(ISNUMBER($G37),SUM(E33:E36),"")</f>
        <v>207</v>
      </c>
      <c r="F37" s="28">
        <f>IF(ISNUMBER($G37),SUM(F33:F36),"")</f>
        <v>3</v>
      </c>
      <c r="G37" s="29">
        <f>IF(SUM($G33:$G36)+SUM($Q33:$Q36)&gt;0,SUM(G33:G36),"")</f>
        <v>570</v>
      </c>
      <c r="H37" s="27">
        <f>IF(ISNUMBER($G37),SUM(H33:H36),"")</f>
        <v>4</v>
      </c>
      <c r="I37" s="82"/>
      <c r="K37" s="79">
        <v>1503</v>
      </c>
      <c r="L37" s="80"/>
      <c r="M37" s="26" t="s">
        <v>12</v>
      </c>
      <c r="N37" s="27">
        <f>IF(ISNUMBER($G37),SUM(N33:N36),"")</f>
        <v>342</v>
      </c>
      <c r="O37" s="28">
        <f>IF(ISNUMBER($G37),SUM(O33:O36),"")</f>
        <v>135</v>
      </c>
      <c r="P37" s="28">
        <f>IF(ISNUMBER($G37),SUM(P33:P36),"")</f>
        <v>12</v>
      </c>
      <c r="Q37" s="29">
        <f>IF(SUM($G33:$G36)+SUM($Q33:$Q36)&gt;0,SUM(Q33:Q36),"")</f>
        <v>477</v>
      </c>
      <c r="R37" s="27">
        <f>IF(ISNUMBER($G37),SUM(R33:R36),"")</f>
        <v>0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2114</v>
      </c>
      <c r="E39" s="34">
        <f>IF(ISNUMBER($G39),SUM(E12,E17,E22,E27,E32,E37),"")</f>
        <v>1031</v>
      </c>
      <c r="F39" s="34">
        <f>IF(ISNUMBER($G39),SUM(F12,F17,F22,F27,F32,F37),"")</f>
        <v>35</v>
      </c>
      <c r="G39" s="35">
        <f>IF(SUM($G$8:$G$37)+SUM($Q$8:$Q$37)&gt;0,SUM(G12,G17,G22,G27,G32,G37),"")</f>
        <v>3145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2038</v>
      </c>
      <c r="O39" s="34">
        <f>IF(ISNUMBER($G39),SUM(O12,O17,O22,O27,O32,O37),"")</f>
        <v>942</v>
      </c>
      <c r="P39" s="34">
        <f>IF(ISNUMBER($G39),SUM(P12,P17,P22,P27,P32,P37),"")</f>
        <v>41</v>
      </c>
      <c r="Q39" s="35">
        <f>IF(SUM($G$8:$G$37)+SUM($Q$8:$Q$37)&gt;0,SUM(Q12,Q17,Q22,Q27,Q32,Q37),"")</f>
        <v>2980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129</v>
      </c>
      <c r="D41" s="123"/>
      <c r="E41" s="123"/>
      <c r="G41" s="106"/>
      <c r="H41" s="106"/>
      <c r="I41" s="39">
        <f>IF(ISNUMBER(I$39),SUM(I11,I16,I21,I26,I31,I36,I39),"")</f>
        <v>7</v>
      </c>
      <c r="K41" s="38"/>
      <c r="L41" s="42" t="s">
        <v>22</v>
      </c>
      <c r="M41" s="123" t="s">
        <v>128</v>
      </c>
      <c r="N41" s="123"/>
      <c r="O41" s="123"/>
      <c r="Q41" s="106" t="s">
        <v>16</v>
      </c>
      <c r="R41" s="106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127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126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Spartak Pelhřimov – LOKO České Budějovice</v>
      </c>
    </row>
    <row r="46" spans="2:11" ht="19.5" customHeight="1">
      <c r="B46" s="2" t="s">
        <v>31</v>
      </c>
      <c r="C46" s="134">
        <v>0.5416666666666666</v>
      </c>
      <c r="D46" s="104"/>
      <c r="I46" s="2" t="s">
        <v>33</v>
      </c>
      <c r="J46" s="104">
        <v>20</v>
      </c>
      <c r="K46" s="104"/>
    </row>
    <row r="47" spans="2:19" ht="19.5" customHeight="1">
      <c r="B47" s="2" t="s">
        <v>32</v>
      </c>
      <c r="C47" s="133">
        <v>0.6666666666666666</v>
      </c>
      <c r="D47" s="105"/>
      <c r="I47" s="2" t="s">
        <v>34</v>
      </c>
      <c r="J47" s="105">
        <v>15</v>
      </c>
      <c r="K47" s="105"/>
      <c r="P47" s="2" t="s">
        <v>35</v>
      </c>
      <c r="Q47" s="121">
        <v>43707</v>
      </c>
      <c r="R47" s="122"/>
      <c r="S47" s="122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2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0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8" t="s">
        <v>125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124</v>
      </c>
      <c r="M1" s="97"/>
      <c r="N1" s="97"/>
      <c r="O1" s="98" t="s">
        <v>37</v>
      </c>
      <c r="P1" s="98"/>
      <c r="Q1" s="99">
        <v>42770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123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122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121</v>
      </c>
      <c r="B8" s="72"/>
      <c r="C8" s="10">
        <v>1</v>
      </c>
      <c r="D8" s="11">
        <v>92</v>
      </c>
      <c r="E8" s="12">
        <v>36</v>
      </c>
      <c r="F8" s="12">
        <v>2</v>
      </c>
      <c r="G8" s="13">
        <f>IF(AND(ISBLANK(D8),ISBLANK(E8)),"",D8+E8)</f>
        <v>128</v>
      </c>
      <c r="H8" s="14">
        <f>IF(OR(ISNUMBER($G8),ISNUMBER($Q8)),(SIGN(N($G8)-N($Q8))+1)/2,"")</f>
        <v>0</v>
      </c>
      <c r="I8" s="15"/>
      <c r="K8" s="71" t="s">
        <v>120</v>
      </c>
      <c r="L8" s="72"/>
      <c r="M8" s="10">
        <v>1</v>
      </c>
      <c r="N8" s="11">
        <v>91</v>
      </c>
      <c r="O8" s="12">
        <v>42</v>
      </c>
      <c r="P8" s="12">
        <v>2</v>
      </c>
      <c r="Q8" s="13">
        <f>IF(AND(ISBLANK(N8),ISBLANK(O8)),"",N8+O8)</f>
        <v>133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93</v>
      </c>
      <c r="E9" s="18">
        <v>44</v>
      </c>
      <c r="F9" s="18">
        <v>2</v>
      </c>
      <c r="G9" s="19">
        <f>IF(AND(ISBLANK(D9),ISBLANK(E9)),"",D9+E9)</f>
        <v>137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89</v>
      </c>
      <c r="O9" s="18">
        <v>45</v>
      </c>
      <c r="P9" s="18">
        <v>1</v>
      </c>
      <c r="Q9" s="19">
        <f>IF(AND(ISBLANK(N9),ISBLANK(O9)),"",N9+O9)</f>
        <v>134</v>
      </c>
      <c r="R9" s="20">
        <f>IF(ISNUMBER($H9),1-$H9,"")</f>
        <v>0</v>
      </c>
      <c r="S9" s="15"/>
    </row>
    <row r="10" spans="1:19" ht="12.75" customHeight="1" thickBot="1">
      <c r="A10" s="75" t="s">
        <v>119</v>
      </c>
      <c r="B10" s="76"/>
      <c r="C10" s="16">
        <v>3</v>
      </c>
      <c r="D10" s="17">
        <v>81</v>
      </c>
      <c r="E10" s="18">
        <v>36</v>
      </c>
      <c r="F10" s="18">
        <v>2</v>
      </c>
      <c r="G10" s="19">
        <f>IF(AND(ISBLANK(D10),ISBLANK(E10)),"",D10+E10)</f>
        <v>117</v>
      </c>
      <c r="H10" s="20">
        <f>IF(OR(ISNUMBER($G10),ISNUMBER($Q10)),(SIGN(N($G10)-N($Q10))+1)/2,"")</f>
        <v>0</v>
      </c>
      <c r="I10" s="15"/>
      <c r="K10" s="75" t="s">
        <v>118</v>
      </c>
      <c r="L10" s="76"/>
      <c r="M10" s="16">
        <v>3</v>
      </c>
      <c r="N10" s="17">
        <v>92</v>
      </c>
      <c r="O10" s="18">
        <v>36</v>
      </c>
      <c r="P10" s="18">
        <v>3</v>
      </c>
      <c r="Q10" s="19">
        <f>IF(AND(ISBLANK(N10),ISBLANK(O10)),"",N10+O10)</f>
        <v>128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96</v>
      </c>
      <c r="E11" s="23">
        <v>33</v>
      </c>
      <c r="F11" s="23">
        <v>0</v>
      </c>
      <c r="G11" s="24">
        <f>IF(AND(ISBLANK(D11),ISBLANK(E11)),"",D11+E11)</f>
        <v>129</v>
      </c>
      <c r="H11" s="25">
        <f>IF(OR(ISNUMBER($G11),ISNUMBER($Q11)),(SIGN(N($G11)-N($Q11))+1)/2,"")</f>
        <v>0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97</v>
      </c>
      <c r="O11" s="23">
        <v>48</v>
      </c>
      <c r="P11" s="23">
        <v>1</v>
      </c>
      <c r="Q11" s="24">
        <f>IF(AND(ISBLANK(N11),ISBLANK(O11)),"",N11+O11)</f>
        <v>145</v>
      </c>
      <c r="R11" s="25">
        <f>IF(ISNUMBER($H11),1-$H11,"")</f>
        <v>1</v>
      </c>
      <c r="S11" s="81">
        <f>IF(ISNUMBER($I11),1-$I11,"")</f>
        <v>1</v>
      </c>
    </row>
    <row r="12" spans="1:19" ht="15.75" customHeight="1" thickBot="1">
      <c r="A12" s="79">
        <v>22969</v>
      </c>
      <c r="B12" s="80"/>
      <c r="C12" s="26" t="s">
        <v>12</v>
      </c>
      <c r="D12" s="27">
        <f>IF(ISNUMBER($G12),SUM(D8:D11),"")</f>
        <v>362</v>
      </c>
      <c r="E12" s="28">
        <f>IF(ISNUMBER($G12),SUM(E8:E11),"")</f>
        <v>149</v>
      </c>
      <c r="F12" s="28">
        <f>IF(ISNUMBER($G12),SUM(F8:F11),"")</f>
        <v>6</v>
      </c>
      <c r="G12" s="29">
        <f>IF(SUM($G8:$G11)+SUM($Q8:$Q11)&gt;0,SUM(G8:G11),"")</f>
        <v>511</v>
      </c>
      <c r="H12" s="27">
        <f>IF(ISNUMBER($G12),SUM(H8:H11),"")</f>
        <v>1</v>
      </c>
      <c r="I12" s="82"/>
      <c r="K12" s="79">
        <v>2566</v>
      </c>
      <c r="L12" s="80"/>
      <c r="M12" s="26" t="s">
        <v>12</v>
      </c>
      <c r="N12" s="27">
        <f>IF(ISNUMBER($G12),SUM(N8:N11),"")</f>
        <v>369</v>
      </c>
      <c r="O12" s="28">
        <f>IF(ISNUMBER($G12),SUM(O8:O11),"")</f>
        <v>171</v>
      </c>
      <c r="P12" s="28">
        <f>IF(ISNUMBER($G12),SUM(P8:P11),"")</f>
        <v>7</v>
      </c>
      <c r="Q12" s="29">
        <f>IF(SUM($G8:$G11)+SUM($Q8:$Q11)&gt;0,SUM(Q8:Q11),"")</f>
        <v>540</v>
      </c>
      <c r="R12" s="27">
        <f>IF(ISNUMBER($G12),SUM(R8:R11),"")</f>
        <v>3</v>
      </c>
      <c r="S12" s="82"/>
    </row>
    <row r="13" spans="1:19" ht="12.75" customHeight="1">
      <c r="A13" s="71" t="s">
        <v>117</v>
      </c>
      <c r="B13" s="72"/>
      <c r="C13" s="10">
        <v>1</v>
      </c>
      <c r="D13" s="11">
        <v>90</v>
      </c>
      <c r="E13" s="12">
        <v>35</v>
      </c>
      <c r="F13" s="12">
        <v>3</v>
      </c>
      <c r="G13" s="13">
        <f>IF(AND(ISBLANK(D13),ISBLANK(E13)),"",D13+E13)</f>
        <v>125</v>
      </c>
      <c r="H13" s="14">
        <f>IF(OR(ISNUMBER($G13),ISNUMBER($Q13)),(SIGN(N($G13)-N($Q13))+1)/2,"")</f>
        <v>0</v>
      </c>
      <c r="I13" s="15"/>
      <c r="K13" s="71" t="s">
        <v>116</v>
      </c>
      <c r="L13" s="72"/>
      <c r="M13" s="10">
        <v>1</v>
      </c>
      <c r="N13" s="11">
        <v>92</v>
      </c>
      <c r="O13" s="12">
        <v>35</v>
      </c>
      <c r="P13" s="12">
        <v>1</v>
      </c>
      <c r="Q13" s="13">
        <f>IF(AND(ISBLANK(N13),ISBLANK(O13)),"",N13+O13)</f>
        <v>127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91</v>
      </c>
      <c r="E14" s="18">
        <v>43</v>
      </c>
      <c r="F14" s="18">
        <v>4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89</v>
      </c>
      <c r="O14" s="18">
        <v>42</v>
      </c>
      <c r="P14" s="18">
        <v>2</v>
      </c>
      <c r="Q14" s="19">
        <f>IF(AND(ISBLANK(N14),ISBLANK(O14)),"",N14+O14)</f>
        <v>131</v>
      </c>
      <c r="R14" s="20">
        <f>IF(ISNUMBER($H14),1-$H14,"")</f>
        <v>0</v>
      </c>
      <c r="S14" s="15"/>
    </row>
    <row r="15" spans="1:19" ht="12.75" customHeight="1" thickBot="1">
      <c r="A15" s="75" t="s">
        <v>115</v>
      </c>
      <c r="B15" s="76"/>
      <c r="C15" s="16">
        <v>3</v>
      </c>
      <c r="D15" s="17">
        <v>95</v>
      </c>
      <c r="E15" s="18">
        <v>36</v>
      </c>
      <c r="F15" s="18">
        <v>1</v>
      </c>
      <c r="G15" s="19">
        <f>IF(AND(ISBLANK(D15),ISBLANK(E15)),"",D15+E15)</f>
        <v>131</v>
      </c>
      <c r="H15" s="20">
        <f>IF(OR(ISNUMBER($G15),ISNUMBER($Q15)),(SIGN(N($G15)-N($Q15))+1)/2,"")</f>
        <v>0</v>
      </c>
      <c r="I15" s="15"/>
      <c r="K15" s="75" t="s">
        <v>79</v>
      </c>
      <c r="L15" s="76"/>
      <c r="M15" s="16">
        <v>3</v>
      </c>
      <c r="N15" s="17">
        <v>104</v>
      </c>
      <c r="O15" s="18">
        <v>52</v>
      </c>
      <c r="P15" s="18">
        <v>3</v>
      </c>
      <c r="Q15" s="19">
        <f>IF(AND(ISBLANK(N15),ISBLANK(O15)),"",N15+O15)</f>
        <v>156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102</v>
      </c>
      <c r="E16" s="23">
        <v>49</v>
      </c>
      <c r="F16" s="23">
        <v>1</v>
      </c>
      <c r="G16" s="24">
        <f>IF(AND(ISBLANK(D16),ISBLANK(E16)),"",D16+E16)</f>
        <v>151</v>
      </c>
      <c r="H16" s="25">
        <f>IF(OR(ISNUMBER($G16),ISNUMBER($Q16)),(SIGN(N($G16)-N($Q16))+1)/2,"")</f>
        <v>1</v>
      </c>
      <c r="I16" s="81">
        <f>IF(ISNUMBER(H17),(SIGN(1000*($H17-$R17)+$G17-$Q17)+1)/2,"")</f>
        <v>0</v>
      </c>
      <c r="K16" s="77"/>
      <c r="L16" s="78"/>
      <c r="M16" s="21">
        <v>4</v>
      </c>
      <c r="N16" s="22">
        <v>87</v>
      </c>
      <c r="O16" s="23">
        <v>45</v>
      </c>
      <c r="P16" s="23">
        <v>1</v>
      </c>
      <c r="Q16" s="24">
        <f>IF(AND(ISBLANK(N16),ISBLANK(O16)),"",N16+O16)</f>
        <v>132</v>
      </c>
      <c r="R16" s="25">
        <f>IF(ISNUMBER($H16),1-$H16,"")</f>
        <v>0</v>
      </c>
      <c r="S16" s="81">
        <f>IF(ISNUMBER($I16),1-$I16,"")</f>
        <v>1</v>
      </c>
    </row>
    <row r="17" spans="1:19" ht="15.75" customHeight="1" thickBot="1">
      <c r="A17" s="79">
        <v>23719</v>
      </c>
      <c r="B17" s="80"/>
      <c r="C17" s="26" t="s">
        <v>12</v>
      </c>
      <c r="D17" s="27">
        <f>IF(ISNUMBER($G17),SUM(D13:D16),"")</f>
        <v>378</v>
      </c>
      <c r="E17" s="28">
        <f>IF(ISNUMBER($G17),SUM(E13:E16),"")</f>
        <v>163</v>
      </c>
      <c r="F17" s="28">
        <f>IF(ISNUMBER($G17),SUM(F13:F16),"")</f>
        <v>9</v>
      </c>
      <c r="G17" s="29">
        <f>IF(SUM($G13:$G16)+SUM($Q13:$Q16)&gt;0,SUM(G13:G16),"")</f>
        <v>541</v>
      </c>
      <c r="H17" s="27">
        <f>IF(ISNUMBER($G17),SUM(H13:H16),"")</f>
        <v>2</v>
      </c>
      <c r="I17" s="82"/>
      <c r="K17" s="79">
        <v>17495</v>
      </c>
      <c r="L17" s="80"/>
      <c r="M17" s="26" t="s">
        <v>12</v>
      </c>
      <c r="N17" s="27">
        <f>IF(ISNUMBER($G17),SUM(N13:N16),"")</f>
        <v>372</v>
      </c>
      <c r="O17" s="28">
        <f>IF(ISNUMBER($G17),SUM(O13:O16),"")</f>
        <v>174</v>
      </c>
      <c r="P17" s="28">
        <f>IF(ISNUMBER($G17),SUM(P13:P16),"")</f>
        <v>7</v>
      </c>
      <c r="Q17" s="29">
        <f>IF(SUM($G13:$G16)+SUM($Q13:$Q16)&gt;0,SUM(Q13:Q16),"")</f>
        <v>546</v>
      </c>
      <c r="R17" s="27">
        <f>IF(ISNUMBER($G17),SUM(R13:R16),"")</f>
        <v>2</v>
      </c>
      <c r="S17" s="82"/>
    </row>
    <row r="18" spans="1:19" ht="12.75" customHeight="1">
      <c r="A18" s="71" t="s">
        <v>114</v>
      </c>
      <c r="B18" s="72"/>
      <c r="C18" s="10">
        <v>1</v>
      </c>
      <c r="D18" s="11">
        <v>82</v>
      </c>
      <c r="E18" s="12">
        <v>44</v>
      </c>
      <c r="F18" s="12">
        <v>2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71" t="s">
        <v>113</v>
      </c>
      <c r="L18" s="72"/>
      <c r="M18" s="10">
        <v>1</v>
      </c>
      <c r="N18" s="11">
        <v>84</v>
      </c>
      <c r="O18" s="12">
        <v>53</v>
      </c>
      <c r="P18" s="12">
        <v>0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90</v>
      </c>
      <c r="E19" s="18">
        <v>50</v>
      </c>
      <c r="F19" s="18">
        <v>2</v>
      </c>
      <c r="G19" s="19">
        <f>IF(AND(ISBLANK(D19),ISBLANK(E19)),"",D19+E19)</f>
        <v>140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88</v>
      </c>
      <c r="O19" s="18">
        <v>27</v>
      </c>
      <c r="P19" s="18">
        <v>5</v>
      </c>
      <c r="Q19" s="19">
        <f>IF(AND(ISBLANK(N19),ISBLANK(O19)),"",N19+O19)</f>
        <v>115</v>
      </c>
      <c r="R19" s="20">
        <f>IF(ISNUMBER($H19),1-$H19,"")</f>
        <v>0</v>
      </c>
      <c r="S19" s="15"/>
    </row>
    <row r="20" spans="1:19" ht="12.75" customHeight="1" thickBot="1">
      <c r="A20" s="75" t="s">
        <v>89</v>
      </c>
      <c r="B20" s="76"/>
      <c r="C20" s="16">
        <v>3</v>
      </c>
      <c r="D20" s="17">
        <v>81</v>
      </c>
      <c r="E20" s="18">
        <v>43</v>
      </c>
      <c r="F20" s="18">
        <v>1</v>
      </c>
      <c r="G20" s="19">
        <f>IF(AND(ISBLANK(D20),ISBLANK(E20)),"",D20+E20)</f>
        <v>124</v>
      </c>
      <c r="H20" s="20">
        <f>IF(OR(ISNUMBER($G20),ISNUMBER($Q20)),(SIGN(N($G20)-N($Q20))+1)/2,"")</f>
        <v>0</v>
      </c>
      <c r="I20" s="15"/>
      <c r="K20" s="75" t="s">
        <v>53</v>
      </c>
      <c r="L20" s="76"/>
      <c r="M20" s="16">
        <v>3</v>
      </c>
      <c r="N20" s="17">
        <v>83</v>
      </c>
      <c r="O20" s="18">
        <v>53</v>
      </c>
      <c r="P20" s="18">
        <v>1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85</v>
      </c>
      <c r="E21" s="23">
        <v>51</v>
      </c>
      <c r="F21" s="23">
        <v>2</v>
      </c>
      <c r="G21" s="24">
        <f>IF(AND(ISBLANK(D21),ISBLANK(E21)),"",D21+E21)</f>
        <v>136</v>
      </c>
      <c r="H21" s="25">
        <f>IF(OR(ISNUMBER($G21),ISNUMBER($Q21)),(SIGN(N($G21)-N($Q21))+1)/2,"")</f>
        <v>0.5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104</v>
      </c>
      <c r="O21" s="23">
        <v>32</v>
      </c>
      <c r="P21" s="23">
        <v>4</v>
      </c>
      <c r="Q21" s="24">
        <f>IF(AND(ISBLANK(N21),ISBLANK(O21)),"",N21+O21)</f>
        <v>136</v>
      </c>
      <c r="R21" s="25">
        <f>IF(ISNUMBER($H21),1-$H21,"")</f>
        <v>0.5</v>
      </c>
      <c r="S21" s="81">
        <f>IF(ISNUMBER($I21),1-$I21,"")</f>
        <v>1</v>
      </c>
    </row>
    <row r="22" spans="1:19" ht="15.75" customHeight="1" thickBot="1">
      <c r="A22" s="79">
        <v>3893</v>
      </c>
      <c r="B22" s="80"/>
      <c r="C22" s="26" t="s">
        <v>12</v>
      </c>
      <c r="D22" s="27">
        <f>IF(ISNUMBER($G22),SUM(D18:D21),"")</f>
        <v>338</v>
      </c>
      <c r="E22" s="28">
        <f>IF(ISNUMBER($G22),SUM(E18:E21),"")</f>
        <v>188</v>
      </c>
      <c r="F22" s="28">
        <f>IF(ISNUMBER($G22),SUM(F18:F21),"")</f>
        <v>7</v>
      </c>
      <c r="G22" s="29">
        <f>IF(SUM($G18:$G21)+SUM($Q18:$Q21)&gt;0,SUM(G18:G21),"")</f>
        <v>526</v>
      </c>
      <c r="H22" s="27">
        <f>IF(ISNUMBER($G22),SUM(H18:H21),"")</f>
        <v>1.5</v>
      </c>
      <c r="I22" s="82"/>
      <c r="K22" s="79">
        <v>4895</v>
      </c>
      <c r="L22" s="80"/>
      <c r="M22" s="26" t="s">
        <v>12</v>
      </c>
      <c r="N22" s="27">
        <f>IF(ISNUMBER($G22),SUM(N18:N21),"")</f>
        <v>359</v>
      </c>
      <c r="O22" s="28">
        <f>IF(ISNUMBER($G22),SUM(O18:O21),"")</f>
        <v>165</v>
      </c>
      <c r="P22" s="28">
        <f>IF(ISNUMBER($G22),SUM(P18:P21),"")</f>
        <v>10</v>
      </c>
      <c r="Q22" s="29">
        <f>IF(SUM($G18:$G21)+SUM($Q18:$Q21)&gt;0,SUM(Q18:Q21),"")</f>
        <v>524</v>
      </c>
      <c r="R22" s="27">
        <f>IF(ISNUMBER($G22),SUM(R18:R21),"")</f>
        <v>2.5</v>
      </c>
      <c r="S22" s="82"/>
    </row>
    <row r="23" spans="1:19" ht="12.75" customHeight="1">
      <c r="A23" s="71" t="s">
        <v>112</v>
      </c>
      <c r="B23" s="72"/>
      <c r="C23" s="10">
        <v>1</v>
      </c>
      <c r="D23" s="11">
        <v>90</v>
      </c>
      <c r="E23" s="12">
        <v>51</v>
      </c>
      <c r="F23" s="12">
        <v>0</v>
      </c>
      <c r="G23" s="13">
        <f>IF(AND(ISBLANK(D23),ISBLANK(E23)),"",D23+E23)</f>
        <v>141</v>
      </c>
      <c r="H23" s="14">
        <f>IF(OR(ISNUMBER($G23),ISNUMBER($Q23)),(SIGN(N($G23)-N($Q23))+1)/2,"")</f>
        <v>1</v>
      </c>
      <c r="I23" s="15"/>
      <c r="K23" s="71" t="s">
        <v>111</v>
      </c>
      <c r="L23" s="72"/>
      <c r="M23" s="10">
        <v>1</v>
      </c>
      <c r="N23" s="11">
        <v>87</v>
      </c>
      <c r="O23" s="12">
        <v>32</v>
      </c>
      <c r="P23" s="12">
        <v>1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89</v>
      </c>
      <c r="E24" s="18">
        <v>26</v>
      </c>
      <c r="F24" s="18">
        <v>3</v>
      </c>
      <c r="G24" s="19">
        <f>IF(AND(ISBLANK(D24),ISBLANK(E24)),"",D24+E24)</f>
        <v>115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96</v>
      </c>
      <c r="O24" s="18">
        <v>45</v>
      </c>
      <c r="P24" s="18">
        <v>0</v>
      </c>
      <c r="Q24" s="19">
        <f>IF(AND(ISBLANK(N24),ISBLANK(O24)),"",N24+O24)</f>
        <v>141</v>
      </c>
      <c r="R24" s="20">
        <f>IF(ISNUMBER($H24),1-$H24,"")</f>
        <v>1</v>
      </c>
      <c r="S24" s="15"/>
    </row>
    <row r="25" spans="1:19" ht="12.75" customHeight="1" thickBot="1">
      <c r="A25" s="75" t="s">
        <v>53</v>
      </c>
      <c r="B25" s="76"/>
      <c r="C25" s="16">
        <v>3</v>
      </c>
      <c r="D25" s="17">
        <v>100</v>
      </c>
      <c r="E25" s="18">
        <v>51</v>
      </c>
      <c r="F25" s="18">
        <v>1</v>
      </c>
      <c r="G25" s="19">
        <f>IF(AND(ISBLANK(D25),ISBLANK(E25)),"",D25+E25)</f>
        <v>151</v>
      </c>
      <c r="H25" s="20">
        <f>IF(OR(ISNUMBER($G25),ISNUMBER($Q25)),(SIGN(N($G25)-N($Q25))+1)/2,"")</f>
        <v>1</v>
      </c>
      <c r="I25" s="15"/>
      <c r="K25" s="75" t="s">
        <v>110</v>
      </c>
      <c r="L25" s="76"/>
      <c r="M25" s="16">
        <v>3</v>
      </c>
      <c r="N25" s="17">
        <v>98</v>
      </c>
      <c r="O25" s="18">
        <v>36</v>
      </c>
      <c r="P25" s="18">
        <v>2</v>
      </c>
      <c r="Q25" s="19">
        <f>IF(AND(ISBLANK(N25),ISBLANK(O25)),"",N25+O25)</f>
        <v>134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95</v>
      </c>
      <c r="E26" s="23">
        <v>36</v>
      </c>
      <c r="F26" s="23">
        <v>2</v>
      </c>
      <c r="G26" s="24">
        <f>IF(AND(ISBLANK(D26),ISBLANK(E26)),"",D26+E26)</f>
        <v>131</v>
      </c>
      <c r="H26" s="25">
        <f>IF(OR(ISNUMBER($G26),ISNUMBER($Q26)),(SIGN(N($G26)-N($Q26))+1)/2,"")</f>
        <v>1</v>
      </c>
      <c r="I26" s="81">
        <f>IF(ISNUMBER(H27),(SIGN(1000*($H27-$R27)+$G27-$Q27)+1)/2,"")</f>
        <v>1</v>
      </c>
      <c r="K26" s="77"/>
      <c r="L26" s="78"/>
      <c r="M26" s="21">
        <v>4</v>
      </c>
      <c r="N26" s="22">
        <v>72</v>
      </c>
      <c r="O26" s="23">
        <v>31</v>
      </c>
      <c r="P26" s="23">
        <v>2</v>
      </c>
      <c r="Q26" s="24">
        <f>IF(AND(ISBLANK(N26),ISBLANK(O26)),"",N26+O26)</f>
        <v>103</v>
      </c>
      <c r="R26" s="25">
        <f>IF(ISNUMBER($H26),1-$H26,"")</f>
        <v>0</v>
      </c>
      <c r="S26" s="81">
        <f>IF(ISNUMBER($I26),1-$I26,"")</f>
        <v>0</v>
      </c>
    </row>
    <row r="27" spans="1:19" ht="15.75" customHeight="1" thickBot="1">
      <c r="A27" s="79">
        <v>10004</v>
      </c>
      <c r="B27" s="80"/>
      <c r="C27" s="26" t="s">
        <v>12</v>
      </c>
      <c r="D27" s="27">
        <f>IF(ISNUMBER($G27),SUM(D23:D26),"")</f>
        <v>374</v>
      </c>
      <c r="E27" s="28">
        <f>IF(ISNUMBER($G27),SUM(E23:E26),"")</f>
        <v>164</v>
      </c>
      <c r="F27" s="28">
        <f>IF(ISNUMBER($G27),SUM(F23:F26),"")</f>
        <v>6</v>
      </c>
      <c r="G27" s="29">
        <f>IF(SUM($G23:$G26)+SUM($Q23:$Q26)&gt;0,SUM(G23:G26),"")</f>
        <v>538</v>
      </c>
      <c r="H27" s="27">
        <f>IF(ISNUMBER($G27),SUM(H23:H26),"")</f>
        <v>3</v>
      </c>
      <c r="I27" s="82"/>
      <c r="K27" s="79">
        <v>20258</v>
      </c>
      <c r="L27" s="80"/>
      <c r="M27" s="26" t="s">
        <v>12</v>
      </c>
      <c r="N27" s="27">
        <f>IF(ISNUMBER($G27),SUM(N23:N26),"")</f>
        <v>353</v>
      </c>
      <c r="O27" s="28">
        <f>IF(ISNUMBER($G27),SUM(O23:O26),"")</f>
        <v>144</v>
      </c>
      <c r="P27" s="28">
        <f>IF(ISNUMBER($G27),SUM(P23:P26),"")</f>
        <v>5</v>
      </c>
      <c r="Q27" s="29">
        <f>IF(SUM($G23:$G26)+SUM($Q23:$Q26)&gt;0,SUM(Q23:Q26),"")</f>
        <v>497</v>
      </c>
      <c r="R27" s="27">
        <f>IF(ISNUMBER($G27),SUM(R23:R26),"")</f>
        <v>1</v>
      </c>
      <c r="S27" s="82"/>
    </row>
    <row r="28" spans="1:19" ht="12.75" customHeight="1">
      <c r="A28" s="71" t="s">
        <v>106</v>
      </c>
      <c r="B28" s="72"/>
      <c r="C28" s="10">
        <v>1</v>
      </c>
      <c r="D28" s="11">
        <v>84</v>
      </c>
      <c r="E28" s="12">
        <v>45</v>
      </c>
      <c r="F28" s="12">
        <v>2</v>
      </c>
      <c r="G28" s="13">
        <f>IF(AND(ISBLANK(D28),ISBLANK(E28)),"",D28+E28)</f>
        <v>129</v>
      </c>
      <c r="H28" s="14">
        <f>IF(OR(ISNUMBER($G28),ISNUMBER($Q28)),(SIGN(N($G28)-N($Q28))+1)/2,"")</f>
        <v>0</v>
      </c>
      <c r="I28" s="15"/>
      <c r="K28" s="71" t="s">
        <v>105</v>
      </c>
      <c r="L28" s="72"/>
      <c r="M28" s="10">
        <v>1</v>
      </c>
      <c r="N28" s="11">
        <v>82</v>
      </c>
      <c r="O28" s="12">
        <v>61</v>
      </c>
      <c r="P28" s="12">
        <v>1</v>
      </c>
      <c r="Q28" s="13">
        <f>IF(AND(ISBLANK(N28),ISBLANK(O28)),"",N28+O28)</f>
        <v>143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89</v>
      </c>
      <c r="E29" s="18">
        <v>36</v>
      </c>
      <c r="F29" s="18">
        <v>3</v>
      </c>
      <c r="G29" s="19">
        <f>IF(AND(ISBLANK(D29),ISBLANK(E29)),"",D29+E29)</f>
        <v>125</v>
      </c>
      <c r="H29" s="20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103</v>
      </c>
      <c r="O29" s="18">
        <v>44</v>
      </c>
      <c r="P29" s="18">
        <v>1</v>
      </c>
      <c r="Q29" s="19">
        <f>IF(AND(ISBLANK(N29),ISBLANK(O29)),"",N29+O29)</f>
        <v>147</v>
      </c>
      <c r="R29" s="20">
        <f>IF(ISNUMBER($H29),1-$H29,"")</f>
        <v>1</v>
      </c>
      <c r="S29" s="15"/>
    </row>
    <row r="30" spans="1:19" ht="12.75" customHeight="1" thickBot="1">
      <c r="A30" s="75" t="s">
        <v>107</v>
      </c>
      <c r="B30" s="76"/>
      <c r="C30" s="16">
        <v>3</v>
      </c>
      <c r="D30" s="17">
        <v>87</v>
      </c>
      <c r="E30" s="18">
        <v>35</v>
      </c>
      <c r="F30" s="18">
        <v>5</v>
      </c>
      <c r="G30" s="19">
        <f>IF(AND(ISBLANK(D30),ISBLANK(E30)),"",D30+E30)</f>
        <v>122</v>
      </c>
      <c r="H30" s="20">
        <f>IF(OR(ISNUMBER($G30),ISNUMBER($Q30)),(SIGN(N($G30)-N($Q30))+1)/2,"")</f>
        <v>0</v>
      </c>
      <c r="I30" s="15"/>
      <c r="K30" s="75" t="s">
        <v>89</v>
      </c>
      <c r="L30" s="76"/>
      <c r="M30" s="16">
        <v>3</v>
      </c>
      <c r="N30" s="17">
        <v>98</v>
      </c>
      <c r="O30" s="18">
        <v>52</v>
      </c>
      <c r="P30" s="18">
        <v>0</v>
      </c>
      <c r="Q30" s="19">
        <f>IF(AND(ISBLANK(N30),ISBLANK(O30)),"",N30+O30)</f>
        <v>150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92</v>
      </c>
      <c r="E31" s="23">
        <v>43</v>
      </c>
      <c r="F31" s="23">
        <v>1</v>
      </c>
      <c r="G31" s="24">
        <f>IF(AND(ISBLANK(D31),ISBLANK(E31)),"",D31+E31)</f>
        <v>135</v>
      </c>
      <c r="H31" s="25">
        <f>IF(OR(ISNUMBER($G31),ISNUMBER($Q31)),(SIGN(N($G31)-N($Q31))+1)/2,"")</f>
        <v>1</v>
      </c>
      <c r="I31" s="81">
        <f>IF(ISNUMBER(H32),(SIGN(1000*($H32-$R32)+$G32-$Q32)+1)/2,"")</f>
        <v>0</v>
      </c>
      <c r="K31" s="77"/>
      <c r="L31" s="78"/>
      <c r="M31" s="21">
        <v>4</v>
      </c>
      <c r="N31" s="22">
        <v>93</v>
      </c>
      <c r="O31" s="23">
        <v>32</v>
      </c>
      <c r="P31" s="23">
        <v>2</v>
      </c>
      <c r="Q31" s="24">
        <f>IF(AND(ISBLANK(N31),ISBLANK(O31)),"",N31+O31)</f>
        <v>125</v>
      </c>
      <c r="R31" s="25">
        <f>IF(ISNUMBER($H31),1-$H31,"")</f>
        <v>0</v>
      </c>
      <c r="S31" s="81">
        <f>IF(ISNUMBER($I31),1-$I31,"")</f>
        <v>1</v>
      </c>
    </row>
    <row r="32" spans="1:19" ht="15.75" customHeight="1" thickBot="1">
      <c r="A32" s="79">
        <v>18177</v>
      </c>
      <c r="B32" s="80"/>
      <c r="C32" s="26" t="s">
        <v>12</v>
      </c>
      <c r="D32" s="27">
        <f>IF(ISNUMBER($G32),SUM(D28:D31),"")</f>
        <v>352</v>
      </c>
      <c r="E32" s="28">
        <f>IF(ISNUMBER($G32),SUM(E28:E31),"")</f>
        <v>159</v>
      </c>
      <c r="F32" s="28">
        <f>IF(ISNUMBER($G32),SUM(F28:F31),"")</f>
        <v>11</v>
      </c>
      <c r="G32" s="29">
        <f>IF(SUM($G28:$G31)+SUM($Q28:$Q31)&gt;0,SUM(G28:G31),"")</f>
        <v>511</v>
      </c>
      <c r="H32" s="27">
        <f>IF(ISNUMBER($G32),SUM(H28:H31),"")</f>
        <v>1</v>
      </c>
      <c r="I32" s="82"/>
      <c r="K32" s="79">
        <v>13964</v>
      </c>
      <c r="L32" s="80"/>
      <c r="M32" s="26" t="s">
        <v>12</v>
      </c>
      <c r="N32" s="27">
        <f>IF(ISNUMBER($G32),SUM(N28:N31),"")</f>
        <v>376</v>
      </c>
      <c r="O32" s="28">
        <f>IF(ISNUMBER($G32),SUM(O28:O31),"")</f>
        <v>189</v>
      </c>
      <c r="P32" s="28">
        <f>IF(ISNUMBER($G32),SUM(P28:P31),"")</f>
        <v>4</v>
      </c>
      <c r="Q32" s="29">
        <f>IF(SUM($G28:$G31)+SUM($Q28:$Q31)&gt;0,SUM(Q28:Q31),"")</f>
        <v>565</v>
      </c>
      <c r="R32" s="27">
        <f>IF(ISNUMBER($G32),SUM(R28:R31),"")</f>
        <v>3</v>
      </c>
      <c r="S32" s="82"/>
    </row>
    <row r="33" spans="1:19" ht="12.75" customHeight="1">
      <c r="A33" s="71" t="s">
        <v>109</v>
      </c>
      <c r="B33" s="72"/>
      <c r="C33" s="10">
        <v>1</v>
      </c>
      <c r="D33" s="11">
        <v>101</v>
      </c>
      <c r="E33" s="12">
        <v>35</v>
      </c>
      <c r="F33" s="12">
        <v>2</v>
      </c>
      <c r="G33" s="13">
        <f>IF(AND(ISBLANK(D33),ISBLANK(E33)),"",D33+E33)</f>
        <v>136</v>
      </c>
      <c r="H33" s="14">
        <f>IF(OR(ISNUMBER($G33),ISNUMBER($Q33)),(SIGN(N($G33)-N($Q33))+1)/2,"")</f>
        <v>1</v>
      </c>
      <c r="I33" s="15"/>
      <c r="K33" s="71" t="s">
        <v>108</v>
      </c>
      <c r="L33" s="72"/>
      <c r="M33" s="10">
        <v>1</v>
      </c>
      <c r="N33" s="11">
        <v>85</v>
      </c>
      <c r="O33" s="12">
        <v>44</v>
      </c>
      <c r="P33" s="12">
        <v>3</v>
      </c>
      <c r="Q33" s="13">
        <f>IF(AND(ISBLANK(N33),ISBLANK(O33)),"",N33+O33)</f>
        <v>129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80</v>
      </c>
      <c r="E34" s="18">
        <v>52</v>
      </c>
      <c r="F34" s="18">
        <v>0</v>
      </c>
      <c r="G34" s="19">
        <f>IF(AND(ISBLANK(D34),ISBLANK(E34)),"",D34+E34)</f>
        <v>132</v>
      </c>
      <c r="H34" s="20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93</v>
      </c>
      <c r="O34" s="18">
        <v>42</v>
      </c>
      <c r="P34" s="18">
        <v>1</v>
      </c>
      <c r="Q34" s="19">
        <f>IF(AND(ISBLANK(N34),ISBLANK(O34)),"",N34+O34)</f>
        <v>135</v>
      </c>
      <c r="R34" s="20">
        <f>IF(ISNUMBER($H34),1-$H34,"")</f>
        <v>1</v>
      </c>
      <c r="S34" s="15"/>
    </row>
    <row r="35" spans="1:19" ht="12.75" customHeight="1" thickBot="1">
      <c r="A35" s="75" t="s">
        <v>107</v>
      </c>
      <c r="B35" s="76"/>
      <c r="C35" s="16">
        <v>3</v>
      </c>
      <c r="D35" s="17">
        <v>91</v>
      </c>
      <c r="E35" s="18">
        <v>50</v>
      </c>
      <c r="F35" s="18">
        <v>1</v>
      </c>
      <c r="G35" s="19">
        <f>IF(AND(ISBLANK(D35),ISBLANK(E35)),"",D35+E35)</f>
        <v>141</v>
      </c>
      <c r="H35" s="20">
        <f>IF(OR(ISNUMBER($G35),ISNUMBER($Q35)),(SIGN(N($G35)-N($Q35))+1)/2,"")</f>
        <v>0</v>
      </c>
      <c r="I35" s="15"/>
      <c r="K35" s="75" t="s">
        <v>76</v>
      </c>
      <c r="L35" s="76"/>
      <c r="M35" s="16">
        <v>3</v>
      </c>
      <c r="N35" s="17">
        <v>98</v>
      </c>
      <c r="O35" s="18">
        <v>61</v>
      </c>
      <c r="P35" s="18">
        <v>0</v>
      </c>
      <c r="Q35" s="19">
        <f>IF(AND(ISBLANK(N35),ISBLANK(O35)),"",N35+O35)</f>
        <v>159</v>
      </c>
      <c r="R35" s="20">
        <f>IF(ISNUMBER($H35),1-$H35,"")</f>
        <v>1</v>
      </c>
      <c r="S35" s="15"/>
    </row>
    <row r="36" spans="1:19" ht="12.75" customHeight="1">
      <c r="A36" s="77"/>
      <c r="B36" s="78"/>
      <c r="C36" s="21">
        <v>4</v>
      </c>
      <c r="D36" s="22">
        <v>88</v>
      </c>
      <c r="E36" s="23">
        <v>51</v>
      </c>
      <c r="F36" s="23">
        <v>1</v>
      </c>
      <c r="G36" s="24">
        <f>IF(AND(ISBLANK(D36),ISBLANK(E36)),"",D36+E36)</f>
        <v>139</v>
      </c>
      <c r="H36" s="25">
        <f>IF(OR(ISNUMBER($G36),ISNUMBER($Q36)),(SIGN(N($G36)-N($Q36))+1)/2,"")</f>
        <v>0</v>
      </c>
      <c r="I36" s="81">
        <f>IF(ISNUMBER(H37),(SIGN(1000*($H37-$R37)+$G37-$Q37)+1)/2,"")</f>
        <v>0</v>
      </c>
      <c r="K36" s="77"/>
      <c r="L36" s="78"/>
      <c r="M36" s="21">
        <v>4</v>
      </c>
      <c r="N36" s="22">
        <v>100</v>
      </c>
      <c r="O36" s="23">
        <v>45</v>
      </c>
      <c r="P36" s="23">
        <v>1</v>
      </c>
      <c r="Q36" s="24">
        <f>IF(AND(ISBLANK(N36),ISBLANK(O36)),"",N36+O36)</f>
        <v>145</v>
      </c>
      <c r="R36" s="25">
        <f>IF(ISNUMBER($H36),1-$H36,"")</f>
        <v>1</v>
      </c>
      <c r="S36" s="81">
        <f>IF(ISNUMBER($I36),1-$I36,"")</f>
        <v>1</v>
      </c>
    </row>
    <row r="37" spans="1:19" ht="15.75" customHeight="1" thickBot="1">
      <c r="A37" s="79">
        <v>23153</v>
      </c>
      <c r="B37" s="80"/>
      <c r="C37" s="26" t="s">
        <v>12</v>
      </c>
      <c r="D37" s="27">
        <f>IF(ISNUMBER($G37),SUM(D33:D36),"")</f>
        <v>360</v>
      </c>
      <c r="E37" s="28">
        <f>IF(ISNUMBER($G37),SUM(E33:E36),"")</f>
        <v>188</v>
      </c>
      <c r="F37" s="28">
        <f>IF(ISNUMBER($G37),SUM(F33:F36),"")</f>
        <v>4</v>
      </c>
      <c r="G37" s="29">
        <f>IF(SUM($G33:$G36)+SUM($Q33:$Q36)&gt;0,SUM(G33:G36),"")</f>
        <v>548</v>
      </c>
      <c r="H37" s="27">
        <f>IF(ISNUMBER($G37),SUM(H33:H36),"")</f>
        <v>1</v>
      </c>
      <c r="I37" s="82"/>
      <c r="K37" s="79">
        <v>10201</v>
      </c>
      <c r="L37" s="80"/>
      <c r="M37" s="26" t="s">
        <v>12</v>
      </c>
      <c r="N37" s="27">
        <f>IF(ISNUMBER($G37),SUM(N33:N36),"")</f>
        <v>376</v>
      </c>
      <c r="O37" s="28">
        <f>IF(ISNUMBER($G37),SUM(O33:O36),"")</f>
        <v>192</v>
      </c>
      <c r="P37" s="28">
        <f>IF(ISNUMBER($G37),SUM(P33:P36),"")</f>
        <v>5</v>
      </c>
      <c r="Q37" s="29">
        <f>IF(SUM($G33:$G36)+SUM($Q33:$Q36)&gt;0,SUM(Q33:Q36),"")</f>
        <v>568</v>
      </c>
      <c r="R37" s="27">
        <f>IF(ISNUMBER($G37),SUM(R33:R36),"")</f>
        <v>3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2164</v>
      </c>
      <c r="E39" s="34">
        <f>IF(ISNUMBER($G39),SUM(E12,E17,E22,E27,E32,E37),"")</f>
        <v>1011</v>
      </c>
      <c r="F39" s="34">
        <f>IF(ISNUMBER($G39),SUM(F12,F17,F22,F27,F32,F37),"")</f>
        <v>43</v>
      </c>
      <c r="G39" s="35">
        <f>IF(SUM($G$8:$G$37)+SUM($Q$8:$Q$37)&gt;0,SUM(G12,G17,G22,G27,G32,G37),"")</f>
        <v>3175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2205</v>
      </c>
      <c r="O39" s="34">
        <f>IF(ISNUMBER($G39),SUM(O12,O17,O22,O27,O32,O37),"")</f>
        <v>1035</v>
      </c>
      <c r="P39" s="34">
        <f>IF(ISNUMBER($G39),SUM(P12,P17,P22,P27,P32,P37),"")</f>
        <v>38</v>
      </c>
      <c r="Q39" s="35">
        <f>IF(SUM($G$8:$G$37)+SUM($Q$8:$Q$37)&gt;0,SUM(Q12,Q17,Q22,Q27,Q32,Q37),"")</f>
        <v>3240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106</v>
      </c>
      <c r="D41" s="123"/>
      <c r="E41" s="123"/>
      <c r="G41" s="106"/>
      <c r="H41" s="106"/>
      <c r="I41" s="39">
        <f>IF(ISNUMBER(I$39),SUM(I11,I16,I21,I26,I31,I36,I39),"")</f>
        <v>1</v>
      </c>
      <c r="K41" s="38"/>
      <c r="L41" s="42" t="s">
        <v>22</v>
      </c>
      <c r="M41" s="123" t="s">
        <v>105</v>
      </c>
      <c r="N41" s="123"/>
      <c r="O41" s="123"/>
      <c r="Q41" s="106" t="s">
        <v>16</v>
      </c>
      <c r="R41" s="106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104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103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 Ženy – TJ Neratovice -  Ženy</v>
      </c>
    </row>
    <row r="46" spans="2:11" ht="19.5" customHeight="1">
      <c r="B46" s="2" t="s">
        <v>31</v>
      </c>
      <c r="C46" s="134">
        <v>0.4166666666666667</v>
      </c>
      <c r="D46" s="104"/>
      <c r="I46" s="2" t="s">
        <v>33</v>
      </c>
      <c r="J46" s="104" t="s">
        <v>102</v>
      </c>
      <c r="K46" s="104"/>
    </row>
    <row r="47" spans="2:19" ht="19.5" customHeight="1">
      <c r="B47" s="2" t="s">
        <v>32</v>
      </c>
      <c r="C47" s="133">
        <v>0.5625</v>
      </c>
      <c r="D47" s="105"/>
      <c r="I47" s="2" t="s">
        <v>34</v>
      </c>
      <c r="J47" s="105">
        <v>12</v>
      </c>
      <c r="K47" s="105"/>
      <c r="P47" s="2" t="s">
        <v>35</v>
      </c>
      <c r="Q47" s="121">
        <v>42954</v>
      </c>
      <c r="R47" s="122"/>
      <c r="S47" s="122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91</v>
      </c>
      <c r="B57" s="127" t="s">
        <v>101</v>
      </c>
      <c r="C57" s="128"/>
      <c r="D57" s="68">
        <v>17028</v>
      </c>
      <c r="E57" s="127" t="s">
        <v>100</v>
      </c>
      <c r="F57" s="129"/>
      <c r="G57" s="129"/>
      <c r="H57" s="128"/>
      <c r="I57" s="68">
        <v>18177</v>
      </c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2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0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7">
        <v>42770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99</v>
      </c>
      <c r="M1" s="97"/>
      <c r="N1" s="97"/>
      <c r="O1" s="98" t="s">
        <v>37</v>
      </c>
      <c r="P1" s="98"/>
      <c r="Q1" s="100" t="s">
        <v>98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97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96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95</v>
      </c>
      <c r="B8" s="72"/>
      <c r="C8" s="10">
        <v>1</v>
      </c>
      <c r="D8" s="11">
        <v>83</v>
      </c>
      <c r="E8" s="12">
        <v>30</v>
      </c>
      <c r="F8" s="12">
        <v>6</v>
      </c>
      <c r="G8" s="13">
        <f>IF(AND(ISBLANK(D8),ISBLANK(E8)),"",D8+E8)</f>
        <v>113</v>
      </c>
      <c r="H8" s="14">
        <f>IF(OR(ISNUMBER($G8),ISNUMBER($Q8)),(SIGN(N($G8)-N($Q8))+1)/2,"")</f>
        <v>0</v>
      </c>
      <c r="I8" s="15"/>
      <c r="K8" s="71" t="s">
        <v>94</v>
      </c>
      <c r="L8" s="72"/>
      <c r="M8" s="10">
        <v>1</v>
      </c>
      <c r="N8" s="11">
        <v>87</v>
      </c>
      <c r="O8" s="12">
        <v>43</v>
      </c>
      <c r="P8" s="12">
        <v>0</v>
      </c>
      <c r="Q8" s="13">
        <f>IF(AND(ISBLANK(N8),ISBLANK(O8)),"",N8+O8)</f>
        <v>130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88</v>
      </c>
      <c r="E9" s="18">
        <v>48</v>
      </c>
      <c r="F9" s="18">
        <v>2</v>
      </c>
      <c r="G9" s="19">
        <f>IF(AND(ISBLANK(D9),ISBLANK(E9)),"",D9+E9)</f>
        <v>136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93</v>
      </c>
      <c r="O9" s="18">
        <v>53</v>
      </c>
      <c r="P9" s="18">
        <v>1</v>
      </c>
      <c r="Q9" s="19">
        <f>IF(AND(ISBLANK(N9),ISBLANK(O9)),"",N9+O9)</f>
        <v>146</v>
      </c>
      <c r="R9" s="20">
        <f>IF(ISNUMBER($H9),1-$H9,"")</f>
        <v>1</v>
      </c>
      <c r="S9" s="15"/>
    </row>
    <row r="10" spans="1:19" ht="12.75" customHeight="1" thickBot="1">
      <c r="A10" s="75" t="s">
        <v>47</v>
      </c>
      <c r="B10" s="76"/>
      <c r="C10" s="16">
        <v>3</v>
      </c>
      <c r="D10" s="17">
        <v>67</v>
      </c>
      <c r="E10" s="18">
        <v>31</v>
      </c>
      <c r="F10" s="18">
        <v>1</v>
      </c>
      <c r="G10" s="19">
        <f>IF(AND(ISBLANK(D10),ISBLANK(E10)),"",D10+E10)</f>
        <v>98</v>
      </c>
      <c r="H10" s="20">
        <f>IF(OR(ISNUMBER($G10),ISNUMBER($Q10)),(SIGN(N($G10)-N($Q10))+1)/2,"")</f>
        <v>0</v>
      </c>
      <c r="I10" s="15"/>
      <c r="K10" s="75" t="s">
        <v>93</v>
      </c>
      <c r="L10" s="76"/>
      <c r="M10" s="16">
        <v>3</v>
      </c>
      <c r="N10" s="17">
        <v>97</v>
      </c>
      <c r="O10" s="18">
        <v>45</v>
      </c>
      <c r="P10" s="18">
        <v>0</v>
      </c>
      <c r="Q10" s="19">
        <f>IF(AND(ISBLANK(N10),ISBLANK(O10)),"",N10+O10)</f>
        <v>142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87</v>
      </c>
      <c r="E11" s="23">
        <v>33</v>
      </c>
      <c r="F11" s="23">
        <v>3</v>
      </c>
      <c r="G11" s="24">
        <f>IF(AND(ISBLANK(D11),ISBLANK(E11)),"",D11+E11)</f>
        <v>120</v>
      </c>
      <c r="H11" s="25">
        <f>IF(OR(ISNUMBER($G11),ISNUMBER($Q11)),(SIGN(N($G11)-N($Q11))+1)/2,"")</f>
        <v>0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91</v>
      </c>
      <c r="O11" s="23">
        <v>44</v>
      </c>
      <c r="P11" s="23">
        <v>0</v>
      </c>
      <c r="Q11" s="24">
        <f>IF(AND(ISBLANK(N11),ISBLANK(O11)),"",N11+O11)</f>
        <v>135</v>
      </c>
      <c r="R11" s="25">
        <f>IF(ISNUMBER($H11),1-$H11,"")</f>
        <v>1</v>
      </c>
      <c r="S11" s="81">
        <f>IF(ISNUMBER($I11),1-$I11,"")</f>
        <v>1</v>
      </c>
    </row>
    <row r="12" spans="1:19" ht="15.75" customHeight="1" thickBot="1">
      <c r="A12" s="79">
        <v>22253</v>
      </c>
      <c r="B12" s="80"/>
      <c r="C12" s="26" t="s">
        <v>12</v>
      </c>
      <c r="D12" s="27">
        <f>IF(ISNUMBER($G12),SUM(D8:D11),"")</f>
        <v>325</v>
      </c>
      <c r="E12" s="28">
        <f>IF(ISNUMBER($G12),SUM(E8:E11),"")</f>
        <v>142</v>
      </c>
      <c r="F12" s="28">
        <f>IF(ISNUMBER($G12),SUM(F8:F11),"")</f>
        <v>12</v>
      </c>
      <c r="G12" s="29">
        <f>IF(SUM($G8:$G11)+SUM($Q8:$Q11)&gt;0,SUM(G8:G11),"")</f>
        <v>467</v>
      </c>
      <c r="H12" s="27">
        <f>IF(ISNUMBER($G12),SUM(H8:H11),"")</f>
        <v>0</v>
      </c>
      <c r="I12" s="82"/>
      <c r="K12" s="79">
        <v>12931</v>
      </c>
      <c r="L12" s="80"/>
      <c r="M12" s="26" t="s">
        <v>12</v>
      </c>
      <c r="N12" s="27">
        <f>IF(ISNUMBER($G12),SUM(N8:N11),"")</f>
        <v>368</v>
      </c>
      <c r="O12" s="28">
        <f>IF(ISNUMBER($G12),SUM(O8:O11),"")</f>
        <v>185</v>
      </c>
      <c r="P12" s="28">
        <f>IF(ISNUMBER($G12),SUM(P8:P11),"")</f>
        <v>1</v>
      </c>
      <c r="Q12" s="29">
        <f>IF(SUM($G8:$G11)+SUM($Q8:$Q11)&gt;0,SUM(Q8:Q11),"")</f>
        <v>553</v>
      </c>
      <c r="R12" s="27">
        <f>IF(ISNUMBER($G12),SUM(R8:R11),"")</f>
        <v>4</v>
      </c>
      <c r="S12" s="82"/>
    </row>
    <row r="13" spans="1:19" ht="12.75" customHeight="1">
      <c r="A13" s="71" t="s">
        <v>92</v>
      </c>
      <c r="B13" s="72"/>
      <c r="C13" s="10">
        <v>1</v>
      </c>
      <c r="D13" s="11">
        <v>95</v>
      </c>
      <c r="E13" s="12">
        <v>45</v>
      </c>
      <c r="F13" s="12">
        <v>2</v>
      </c>
      <c r="G13" s="13">
        <f>IF(AND(ISBLANK(D13),ISBLANK(E13)),"",D13+E13)</f>
        <v>140</v>
      </c>
      <c r="H13" s="14">
        <f>IF(OR(ISNUMBER($G13),ISNUMBER($Q13)),(SIGN(N($G13)-N($Q13))+1)/2,"")</f>
        <v>0.5</v>
      </c>
      <c r="I13" s="15"/>
      <c r="K13" s="71" t="s">
        <v>91</v>
      </c>
      <c r="L13" s="72"/>
      <c r="M13" s="10">
        <v>1</v>
      </c>
      <c r="N13" s="11">
        <v>90</v>
      </c>
      <c r="O13" s="12">
        <v>50</v>
      </c>
      <c r="P13" s="12">
        <v>0</v>
      </c>
      <c r="Q13" s="13">
        <f>IF(AND(ISBLANK(N13),ISBLANK(O13)),"",N13+O13)</f>
        <v>140</v>
      </c>
      <c r="R13" s="14">
        <f>IF(ISNUMBER($H13),1-$H13,"")</f>
        <v>0.5</v>
      </c>
      <c r="S13" s="15"/>
    </row>
    <row r="14" spans="1:19" ht="12.75" customHeight="1">
      <c r="A14" s="73"/>
      <c r="B14" s="74"/>
      <c r="C14" s="16">
        <v>2</v>
      </c>
      <c r="D14" s="17">
        <v>100</v>
      </c>
      <c r="E14" s="18">
        <v>44</v>
      </c>
      <c r="F14" s="18">
        <v>2</v>
      </c>
      <c r="G14" s="19">
        <f>IF(AND(ISBLANK(D14),ISBLANK(E14)),"",D14+E14)</f>
        <v>144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96</v>
      </c>
      <c r="O14" s="18">
        <v>27</v>
      </c>
      <c r="P14" s="18">
        <v>4</v>
      </c>
      <c r="Q14" s="19">
        <f>IF(AND(ISBLANK(N14),ISBLANK(O14)),"",N14+O14)</f>
        <v>123</v>
      </c>
      <c r="R14" s="20">
        <f>IF(ISNUMBER($H14),1-$H14,"")</f>
        <v>0</v>
      </c>
      <c r="S14" s="15"/>
    </row>
    <row r="15" spans="1:19" ht="12.75" customHeight="1" thickBot="1">
      <c r="A15" s="75" t="s">
        <v>90</v>
      </c>
      <c r="B15" s="76"/>
      <c r="C15" s="16">
        <v>3</v>
      </c>
      <c r="D15" s="17">
        <v>93</v>
      </c>
      <c r="E15" s="18">
        <v>31</v>
      </c>
      <c r="F15" s="18">
        <v>2</v>
      </c>
      <c r="G15" s="19">
        <f>IF(AND(ISBLANK(D15),ISBLANK(E15)),"",D15+E15)</f>
        <v>124</v>
      </c>
      <c r="H15" s="20">
        <f>IF(OR(ISNUMBER($G15),ISNUMBER($Q15)),(SIGN(N($G15)-N($Q15))+1)/2,"")</f>
        <v>0</v>
      </c>
      <c r="I15" s="15"/>
      <c r="K15" s="75" t="s">
        <v>89</v>
      </c>
      <c r="L15" s="76"/>
      <c r="M15" s="16">
        <v>3</v>
      </c>
      <c r="N15" s="17">
        <v>103</v>
      </c>
      <c r="O15" s="18">
        <v>48</v>
      </c>
      <c r="P15" s="18">
        <v>0</v>
      </c>
      <c r="Q15" s="19">
        <f>IF(AND(ISBLANK(N15),ISBLANK(O15)),"",N15+O15)</f>
        <v>151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87</v>
      </c>
      <c r="E16" s="23">
        <v>53</v>
      </c>
      <c r="F16" s="23">
        <v>2</v>
      </c>
      <c r="G16" s="24">
        <f>IF(AND(ISBLANK(D16),ISBLANK(E16)),"",D16+E16)</f>
        <v>140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81</v>
      </c>
      <c r="O16" s="23">
        <v>42</v>
      </c>
      <c r="P16" s="23">
        <v>1</v>
      </c>
      <c r="Q16" s="24">
        <f>IF(AND(ISBLANK(N16),ISBLANK(O16)),"",N16+O16)</f>
        <v>123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1049</v>
      </c>
      <c r="B17" s="80"/>
      <c r="C17" s="26" t="s">
        <v>12</v>
      </c>
      <c r="D17" s="27">
        <f>IF(ISNUMBER($G17),SUM(D13:D16),"")</f>
        <v>375</v>
      </c>
      <c r="E17" s="28">
        <f>IF(ISNUMBER($G17),SUM(E13:E16),"")</f>
        <v>173</v>
      </c>
      <c r="F17" s="28">
        <f>IF(ISNUMBER($G17),SUM(F13:F16),"")</f>
        <v>8</v>
      </c>
      <c r="G17" s="29">
        <f>IF(SUM($G13:$G16)+SUM($Q13:$Q16)&gt;0,SUM(G13:G16),"")</f>
        <v>548</v>
      </c>
      <c r="H17" s="27">
        <f>IF(ISNUMBER($G17),SUM(H13:H16),"")</f>
        <v>2.5</v>
      </c>
      <c r="I17" s="82"/>
      <c r="K17" s="79">
        <v>17029</v>
      </c>
      <c r="L17" s="80"/>
      <c r="M17" s="26" t="s">
        <v>12</v>
      </c>
      <c r="N17" s="27">
        <f>IF(ISNUMBER($G17),SUM(N13:N16),"")</f>
        <v>370</v>
      </c>
      <c r="O17" s="28">
        <f>IF(ISNUMBER($G17),SUM(O13:O16),"")</f>
        <v>167</v>
      </c>
      <c r="P17" s="28">
        <f>IF(ISNUMBER($G17),SUM(P13:P16),"")</f>
        <v>5</v>
      </c>
      <c r="Q17" s="29">
        <f>IF(SUM($G13:$G16)+SUM($Q13:$Q16)&gt;0,SUM(Q13:Q16),"")</f>
        <v>537</v>
      </c>
      <c r="R17" s="27">
        <f>IF(ISNUMBER($G17),SUM(R13:R16),"")</f>
        <v>1.5</v>
      </c>
      <c r="S17" s="82"/>
    </row>
    <row r="18" spans="1:19" ht="12.75" customHeight="1">
      <c r="A18" s="71" t="s">
        <v>88</v>
      </c>
      <c r="B18" s="72"/>
      <c r="C18" s="10">
        <v>1</v>
      </c>
      <c r="D18" s="11">
        <v>74</v>
      </c>
      <c r="E18" s="12">
        <v>35</v>
      </c>
      <c r="F18" s="12">
        <v>1</v>
      </c>
      <c r="G18" s="13">
        <f>IF(AND(ISBLANK(D18),ISBLANK(E18)),"",D18+E18)</f>
        <v>109</v>
      </c>
      <c r="H18" s="14">
        <f>IF(OR(ISNUMBER($G18),ISNUMBER($Q18)),(SIGN(N($G18)-N($Q18))+1)/2,"")</f>
        <v>0</v>
      </c>
      <c r="I18" s="15"/>
      <c r="K18" s="71" t="s">
        <v>87</v>
      </c>
      <c r="L18" s="72"/>
      <c r="M18" s="10">
        <v>1</v>
      </c>
      <c r="N18" s="11">
        <v>88</v>
      </c>
      <c r="O18" s="12">
        <v>36</v>
      </c>
      <c r="P18" s="12">
        <v>2</v>
      </c>
      <c r="Q18" s="13">
        <f>IF(AND(ISBLANK(N18),ISBLANK(O18)),"",N18+O18)</f>
        <v>124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97</v>
      </c>
      <c r="E19" s="18">
        <v>42</v>
      </c>
      <c r="F19" s="18">
        <v>1</v>
      </c>
      <c r="G19" s="19">
        <f>IF(AND(ISBLANK(D19),ISBLANK(E19)),"",D19+E19)</f>
        <v>139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79</v>
      </c>
      <c r="O19" s="18">
        <v>18</v>
      </c>
      <c r="P19" s="18">
        <v>8</v>
      </c>
      <c r="Q19" s="19">
        <f>IF(AND(ISBLANK(N19),ISBLANK(O19)),"",N19+O19)</f>
        <v>97</v>
      </c>
      <c r="R19" s="20">
        <f>IF(ISNUMBER($H19),1-$H19,"")</f>
        <v>0</v>
      </c>
      <c r="S19" s="15"/>
    </row>
    <row r="20" spans="1:19" ht="12.75" customHeight="1" thickBot="1">
      <c r="A20" s="75" t="s">
        <v>86</v>
      </c>
      <c r="B20" s="76"/>
      <c r="C20" s="16">
        <v>3</v>
      </c>
      <c r="D20" s="17">
        <v>92</v>
      </c>
      <c r="E20" s="18">
        <v>17</v>
      </c>
      <c r="F20" s="18">
        <v>7</v>
      </c>
      <c r="G20" s="19">
        <f>IF(AND(ISBLANK(D20),ISBLANK(E20)),"",D20+E20)</f>
        <v>109</v>
      </c>
      <c r="H20" s="20">
        <f>IF(OR(ISNUMBER($G20),ISNUMBER($Q20)),(SIGN(N($G20)-N($Q20))+1)/2,"")</f>
        <v>0</v>
      </c>
      <c r="I20" s="15"/>
      <c r="K20" s="75" t="s">
        <v>85</v>
      </c>
      <c r="L20" s="76"/>
      <c r="M20" s="16">
        <v>3</v>
      </c>
      <c r="N20" s="17">
        <v>92</v>
      </c>
      <c r="O20" s="18">
        <v>36</v>
      </c>
      <c r="P20" s="18">
        <v>4</v>
      </c>
      <c r="Q20" s="19">
        <f>IF(AND(ISBLANK(N20),ISBLANK(O20)),"",N20+O20)</f>
        <v>128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84</v>
      </c>
      <c r="E21" s="23">
        <v>44</v>
      </c>
      <c r="F21" s="23">
        <v>3</v>
      </c>
      <c r="G21" s="24">
        <f>IF(AND(ISBLANK(D21),ISBLANK(E21)),"",D21+E21)</f>
        <v>128</v>
      </c>
      <c r="H21" s="25">
        <f>IF(OR(ISNUMBER($G21),ISNUMBER($Q21)),(SIGN(N($G21)-N($Q21))+1)/2,"")</f>
        <v>0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87</v>
      </c>
      <c r="O21" s="23">
        <v>63</v>
      </c>
      <c r="P21" s="23">
        <v>1</v>
      </c>
      <c r="Q21" s="24">
        <f>IF(AND(ISBLANK(N21),ISBLANK(O21)),"",N21+O21)</f>
        <v>150</v>
      </c>
      <c r="R21" s="25">
        <f>IF(ISNUMBER($H21),1-$H21,"")</f>
        <v>1</v>
      </c>
      <c r="S21" s="81">
        <f>IF(ISNUMBER($I21),1-$I21,"")</f>
        <v>1</v>
      </c>
    </row>
    <row r="22" spans="1:19" ht="15.75" customHeight="1" thickBot="1">
      <c r="A22" s="79">
        <v>5433</v>
      </c>
      <c r="B22" s="80"/>
      <c r="C22" s="26" t="s">
        <v>12</v>
      </c>
      <c r="D22" s="27">
        <f>IF(ISNUMBER($G22),SUM(D18:D21),"")</f>
        <v>347</v>
      </c>
      <c r="E22" s="28">
        <f>IF(ISNUMBER($G22),SUM(E18:E21),"")</f>
        <v>138</v>
      </c>
      <c r="F22" s="28">
        <f>IF(ISNUMBER($G22),SUM(F18:F21),"")</f>
        <v>12</v>
      </c>
      <c r="G22" s="29">
        <f>IF(SUM($G18:$G21)+SUM($Q18:$Q21)&gt;0,SUM(G18:G21),"")</f>
        <v>485</v>
      </c>
      <c r="H22" s="27">
        <f>IF(ISNUMBER($G22),SUM(H18:H21),"")</f>
        <v>1</v>
      </c>
      <c r="I22" s="82"/>
      <c r="K22" s="79">
        <v>1957</v>
      </c>
      <c r="L22" s="80"/>
      <c r="M22" s="26" t="s">
        <v>12</v>
      </c>
      <c r="N22" s="27">
        <f>IF(ISNUMBER($G22),SUM(N18:N21),"")</f>
        <v>346</v>
      </c>
      <c r="O22" s="28">
        <f>IF(ISNUMBER($G22),SUM(O18:O21),"")</f>
        <v>153</v>
      </c>
      <c r="P22" s="28">
        <f>IF(ISNUMBER($G22),SUM(P18:P21),"")</f>
        <v>15</v>
      </c>
      <c r="Q22" s="29">
        <f>IF(SUM($G18:$G21)+SUM($Q18:$Q21)&gt;0,SUM(Q18:Q21),"")</f>
        <v>499</v>
      </c>
      <c r="R22" s="27">
        <f>IF(ISNUMBER($G22),SUM(R18:R21),"")</f>
        <v>3</v>
      </c>
      <c r="S22" s="82"/>
    </row>
    <row r="23" spans="1:19" ht="12.75" customHeight="1">
      <c r="A23" s="71" t="s">
        <v>84</v>
      </c>
      <c r="B23" s="72"/>
      <c r="C23" s="10">
        <v>1</v>
      </c>
      <c r="D23" s="11">
        <v>85</v>
      </c>
      <c r="E23" s="12">
        <v>54</v>
      </c>
      <c r="F23" s="12">
        <v>1</v>
      </c>
      <c r="G23" s="13">
        <f>IF(AND(ISBLANK(D23),ISBLANK(E23)),"",D23+E23)</f>
        <v>139</v>
      </c>
      <c r="H23" s="14">
        <f>IF(OR(ISNUMBER($G23),ISNUMBER($Q23)),(SIGN(N($G23)-N($Q23))+1)/2,"")</f>
        <v>1</v>
      </c>
      <c r="I23" s="15"/>
      <c r="K23" s="71" t="s">
        <v>83</v>
      </c>
      <c r="L23" s="72"/>
      <c r="M23" s="10">
        <v>1</v>
      </c>
      <c r="N23" s="11">
        <v>89</v>
      </c>
      <c r="O23" s="12">
        <v>35</v>
      </c>
      <c r="P23" s="12">
        <v>4</v>
      </c>
      <c r="Q23" s="13">
        <f>IF(AND(ISBLANK(N23),ISBLANK(O23)),"",N23+O23)</f>
        <v>124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99</v>
      </c>
      <c r="E24" s="18">
        <v>45</v>
      </c>
      <c r="F24" s="18">
        <v>1</v>
      </c>
      <c r="G24" s="19">
        <f>IF(AND(ISBLANK(D24),ISBLANK(E24)),"",D24+E24)</f>
        <v>144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88</v>
      </c>
      <c r="O24" s="18">
        <v>36</v>
      </c>
      <c r="P24" s="18">
        <v>2</v>
      </c>
      <c r="Q24" s="19">
        <f>IF(AND(ISBLANK(N24),ISBLANK(O24)),"",N24+O24)</f>
        <v>124</v>
      </c>
      <c r="R24" s="20">
        <f>IF(ISNUMBER($H24),1-$H24,"")</f>
        <v>0</v>
      </c>
      <c r="S24" s="15"/>
    </row>
    <row r="25" spans="1:19" ht="12.75" customHeight="1" thickBot="1">
      <c r="A25" s="75" t="s">
        <v>80</v>
      </c>
      <c r="B25" s="76"/>
      <c r="C25" s="16">
        <v>3</v>
      </c>
      <c r="D25" s="17">
        <v>85</v>
      </c>
      <c r="E25" s="18">
        <v>52</v>
      </c>
      <c r="F25" s="18">
        <v>0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75" t="s">
        <v>54</v>
      </c>
      <c r="L25" s="76"/>
      <c r="M25" s="16">
        <v>3</v>
      </c>
      <c r="N25" s="17">
        <v>89</v>
      </c>
      <c r="O25" s="18">
        <v>36</v>
      </c>
      <c r="P25" s="18">
        <v>0</v>
      </c>
      <c r="Q25" s="19">
        <f>IF(AND(ISBLANK(N25),ISBLANK(O25)),"",N25+O25)</f>
        <v>125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78</v>
      </c>
      <c r="E26" s="23">
        <v>41</v>
      </c>
      <c r="F26" s="23">
        <v>1</v>
      </c>
      <c r="G26" s="24">
        <f>IF(AND(ISBLANK(D26),ISBLANK(E26)),"",D26+E26)</f>
        <v>119</v>
      </c>
      <c r="H26" s="25">
        <f>IF(OR(ISNUMBER($G26),ISNUMBER($Q26)),(SIGN(N($G26)-N($Q26))+1)/2,"")</f>
        <v>1</v>
      </c>
      <c r="I26" s="81">
        <f>IF(ISNUMBER(H27),(SIGN(1000*($H27-$R27)+$G27-$Q27)+1)/2,"")</f>
        <v>1</v>
      </c>
      <c r="K26" s="77"/>
      <c r="L26" s="78"/>
      <c r="M26" s="21">
        <v>4</v>
      </c>
      <c r="N26" s="22">
        <v>85</v>
      </c>
      <c r="O26" s="23">
        <v>26</v>
      </c>
      <c r="P26" s="23">
        <v>4</v>
      </c>
      <c r="Q26" s="24">
        <f>IF(AND(ISBLANK(N26),ISBLANK(O26)),"",N26+O26)</f>
        <v>111</v>
      </c>
      <c r="R26" s="25">
        <f>IF(ISNUMBER($H26),1-$H26,"")</f>
        <v>0</v>
      </c>
      <c r="S26" s="81">
        <f>IF(ISNUMBER($I26),1-$I26,"")</f>
        <v>0</v>
      </c>
    </row>
    <row r="27" spans="1:19" ht="15.75" customHeight="1" thickBot="1">
      <c r="A27" s="79">
        <v>1046</v>
      </c>
      <c r="B27" s="80"/>
      <c r="C27" s="26" t="s">
        <v>12</v>
      </c>
      <c r="D27" s="27">
        <f>IF(ISNUMBER($G27),SUM(D23:D26),"")</f>
        <v>347</v>
      </c>
      <c r="E27" s="28">
        <f>IF(ISNUMBER($G27),SUM(E23:E26),"")</f>
        <v>192</v>
      </c>
      <c r="F27" s="28">
        <f>IF(ISNUMBER($G27),SUM(F23:F26),"")</f>
        <v>3</v>
      </c>
      <c r="G27" s="29">
        <f>IF(SUM($G23:$G26)+SUM($Q23:$Q26)&gt;0,SUM(G23:G26),"")</f>
        <v>539</v>
      </c>
      <c r="H27" s="27">
        <f>IF(ISNUMBER($G27),SUM(H23:H26),"")</f>
        <v>4</v>
      </c>
      <c r="I27" s="82"/>
      <c r="K27" s="79">
        <v>1956</v>
      </c>
      <c r="L27" s="80"/>
      <c r="M27" s="26" t="s">
        <v>12</v>
      </c>
      <c r="N27" s="27">
        <f>IF(ISNUMBER($G27),SUM(N23:N26),"")</f>
        <v>351</v>
      </c>
      <c r="O27" s="28">
        <f>IF(ISNUMBER($G27),SUM(O23:O26),"")</f>
        <v>133</v>
      </c>
      <c r="P27" s="28">
        <f>IF(ISNUMBER($G27),SUM(P23:P26),"")</f>
        <v>10</v>
      </c>
      <c r="Q27" s="29">
        <f>IF(SUM($G23:$G26)+SUM($Q23:$Q26)&gt;0,SUM(Q23:Q26),"")</f>
        <v>484</v>
      </c>
      <c r="R27" s="27">
        <f>IF(ISNUMBER($G27),SUM(R23:R26),"")</f>
        <v>0</v>
      </c>
      <c r="S27" s="82"/>
    </row>
    <row r="28" spans="1:19" ht="12.75" customHeight="1">
      <c r="A28" s="71" t="s">
        <v>82</v>
      </c>
      <c r="B28" s="72"/>
      <c r="C28" s="10">
        <v>1</v>
      </c>
      <c r="D28" s="11">
        <v>94</v>
      </c>
      <c r="E28" s="12">
        <v>59</v>
      </c>
      <c r="F28" s="12">
        <v>0</v>
      </c>
      <c r="G28" s="13">
        <f>IF(AND(ISBLANK(D28),ISBLANK(E28)),"",D28+E28)</f>
        <v>153</v>
      </c>
      <c r="H28" s="14">
        <f>IF(OR(ISNUMBER($G28),ISNUMBER($Q28)),(SIGN(N($G28)-N($Q28))+1)/2,"")</f>
        <v>1</v>
      </c>
      <c r="I28" s="15"/>
      <c r="K28" s="71" t="s">
        <v>81</v>
      </c>
      <c r="L28" s="72"/>
      <c r="M28" s="10">
        <v>1</v>
      </c>
      <c r="N28" s="11">
        <v>72</v>
      </c>
      <c r="O28" s="12">
        <v>44</v>
      </c>
      <c r="P28" s="12">
        <v>1</v>
      </c>
      <c r="Q28" s="13">
        <f>IF(AND(ISBLANK(N28),ISBLANK(O28)),"",N28+O28)</f>
        <v>116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93</v>
      </c>
      <c r="E29" s="18">
        <v>54</v>
      </c>
      <c r="F29" s="18">
        <v>0</v>
      </c>
      <c r="G29" s="19">
        <f>IF(AND(ISBLANK(D29),ISBLANK(E29)),"",D29+E29)</f>
        <v>147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85</v>
      </c>
      <c r="O29" s="18">
        <v>36</v>
      </c>
      <c r="P29" s="18">
        <v>1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75" customHeight="1" thickBot="1">
      <c r="A30" s="75" t="s">
        <v>80</v>
      </c>
      <c r="B30" s="76"/>
      <c r="C30" s="16">
        <v>3</v>
      </c>
      <c r="D30" s="17">
        <v>89</v>
      </c>
      <c r="E30" s="18">
        <v>44</v>
      </c>
      <c r="F30" s="18">
        <v>1</v>
      </c>
      <c r="G30" s="19">
        <f>IF(AND(ISBLANK(D30),ISBLANK(E30)),"",D30+E30)</f>
        <v>133</v>
      </c>
      <c r="H30" s="20">
        <f>IF(OR(ISNUMBER($G30),ISNUMBER($Q30)),(SIGN(N($G30)-N($Q30))+1)/2,"")</f>
        <v>0.5</v>
      </c>
      <c r="I30" s="15"/>
      <c r="K30" s="75" t="s">
        <v>79</v>
      </c>
      <c r="L30" s="76"/>
      <c r="M30" s="16">
        <v>3</v>
      </c>
      <c r="N30" s="17">
        <v>88</v>
      </c>
      <c r="O30" s="18">
        <v>45</v>
      </c>
      <c r="P30" s="18">
        <v>2</v>
      </c>
      <c r="Q30" s="19">
        <f>IF(AND(ISBLANK(N30),ISBLANK(O30)),"",N30+O30)</f>
        <v>133</v>
      </c>
      <c r="R30" s="20">
        <f>IF(ISNUMBER($H30),1-$H30,"")</f>
        <v>0.5</v>
      </c>
      <c r="S30" s="15"/>
    </row>
    <row r="31" spans="1:19" ht="12.75" customHeight="1">
      <c r="A31" s="77"/>
      <c r="B31" s="78"/>
      <c r="C31" s="21">
        <v>4</v>
      </c>
      <c r="D31" s="22">
        <v>87</v>
      </c>
      <c r="E31" s="23">
        <v>54</v>
      </c>
      <c r="F31" s="23">
        <v>0</v>
      </c>
      <c r="G31" s="24">
        <f>IF(AND(ISBLANK(D31),ISBLANK(E31)),"",D31+E31)</f>
        <v>141</v>
      </c>
      <c r="H31" s="25">
        <f>IF(OR(ISNUMBER($G31),ISNUMBER($Q31)),(SIGN(N($G31)-N($Q31))+1)/2,"")</f>
        <v>1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88</v>
      </c>
      <c r="O31" s="23">
        <v>35</v>
      </c>
      <c r="P31" s="23">
        <v>3</v>
      </c>
      <c r="Q31" s="24">
        <f>IF(AND(ISBLANK(N31),ISBLANK(O31)),"",N31+O31)</f>
        <v>123</v>
      </c>
      <c r="R31" s="25">
        <f>IF(ISNUMBER($H31),1-$H31,"")</f>
        <v>0</v>
      </c>
      <c r="S31" s="81">
        <f>IF(ISNUMBER($I31),1-$I31,"")</f>
        <v>0</v>
      </c>
    </row>
    <row r="32" spans="1:19" ht="15.75" customHeight="1" thickBot="1">
      <c r="A32" s="79">
        <v>2836</v>
      </c>
      <c r="B32" s="80"/>
      <c r="C32" s="26" t="s">
        <v>12</v>
      </c>
      <c r="D32" s="27">
        <f>IF(ISNUMBER($G32),SUM(D28:D31),"")</f>
        <v>363</v>
      </c>
      <c r="E32" s="28">
        <f>IF(ISNUMBER($G32),SUM(E28:E31),"")</f>
        <v>211</v>
      </c>
      <c r="F32" s="28">
        <f>IF(ISNUMBER($G32),SUM(F28:F31),"")</f>
        <v>1</v>
      </c>
      <c r="G32" s="29">
        <f>IF(SUM($G28:$G31)+SUM($Q28:$Q31)&gt;0,SUM(G28:G31),"")</f>
        <v>574</v>
      </c>
      <c r="H32" s="27">
        <f>IF(ISNUMBER($G32),SUM(H28:H31),"")</f>
        <v>3.5</v>
      </c>
      <c r="I32" s="82"/>
      <c r="K32" s="79">
        <v>1962</v>
      </c>
      <c r="L32" s="80"/>
      <c r="M32" s="26" t="s">
        <v>12</v>
      </c>
      <c r="N32" s="27">
        <f>IF(ISNUMBER($G32),SUM(N28:N31),"")</f>
        <v>333</v>
      </c>
      <c r="O32" s="28">
        <f>IF(ISNUMBER($G32),SUM(O28:O31),"")</f>
        <v>160</v>
      </c>
      <c r="P32" s="28">
        <f>IF(ISNUMBER($G32),SUM(P28:P31),"")</f>
        <v>7</v>
      </c>
      <c r="Q32" s="29">
        <f>IF(SUM($G28:$G31)+SUM($Q28:$Q31)&gt;0,SUM(Q28:Q31),"")</f>
        <v>493</v>
      </c>
      <c r="R32" s="27">
        <f>IF(ISNUMBER($G32),SUM(R28:R31),"")</f>
        <v>0.5</v>
      </c>
      <c r="S32" s="82"/>
    </row>
    <row r="33" spans="1:19" ht="12.75" customHeight="1">
      <c r="A33" s="71" t="s">
        <v>78</v>
      </c>
      <c r="B33" s="72"/>
      <c r="C33" s="10">
        <v>1</v>
      </c>
      <c r="D33" s="11">
        <v>80</v>
      </c>
      <c r="E33" s="12">
        <v>32</v>
      </c>
      <c r="F33" s="12">
        <v>1</v>
      </c>
      <c r="G33" s="13">
        <f>IF(AND(ISBLANK(D33),ISBLANK(E33)),"",D33+E33)</f>
        <v>112</v>
      </c>
      <c r="H33" s="14">
        <f>IF(OR(ISNUMBER($G33),ISNUMBER($Q33)),(SIGN(N($G33)-N($Q33))+1)/2,"")</f>
        <v>0</v>
      </c>
      <c r="I33" s="15"/>
      <c r="K33" s="71" t="s">
        <v>77</v>
      </c>
      <c r="L33" s="72"/>
      <c r="M33" s="10">
        <v>1</v>
      </c>
      <c r="N33" s="11">
        <v>88</v>
      </c>
      <c r="O33" s="12">
        <v>42</v>
      </c>
      <c r="P33" s="12">
        <v>2</v>
      </c>
      <c r="Q33" s="13">
        <f>IF(AND(ISBLANK(N33),ISBLANK(O33)),"",N33+O33)</f>
        <v>130</v>
      </c>
      <c r="R33" s="14">
        <f>IF(ISNUMBER($H33),1-$H33,"")</f>
        <v>1</v>
      </c>
      <c r="S33" s="15"/>
    </row>
    <row r="34" spans="1:19" ht="12.75" customHeight="1">
      <c r="A34" s="73"/>
      <c r="B34" s="74"/>
      <c r="C34" s="16">
        <v>2</v>
      </c>
      <c r="D34" s="17">
        <v>94</v>
      </c>
      <c r="E34" s="18">
        <v>53</v>
      </c>
      <c r="F34" s="18">
        <v>1</v>
      </c>
      <c r="G34" s="19">
        <f>IF(AND(ISBLANK(D34),ISBLANK(E34)),"",D34+E34)</f>
        <v>147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87</v>
      </c>
      <c r="O34" s="18">
        <v>52</v>
      </c>
      <c r="P34" s="18">
        <v>1</v>
      </c>
      <c r="Q34" s="19">
        <f>IF(AND(ISBLANK(N34),ISBLANK(O34)),"",N34+O34)</f>
        <v>139</v>
      </c>
      <c r="R34" s="20">
        <f>IF(ISNUMBER($H34),1-$H34,"")</f>
        <v>0</v>
      </c>
      <c r="S34" s="15"/>
    </row>
    <row r="35" spans="1:19" ht="12.75" customHeight="1" thickBot="1">
      <c r="A35" s="75" t="s">
        <v>76</v>
      </c>
      <c r="B35" s="76"/>
      <c r="C35" s="16">
        <v>3</v>
      </c>
      <c r="D35" s="17">
        <v>81</v>
      </c>
      <c r="E35" s="18">
        <v>43</v>
      </c>
      <c r="F35" s="18">
        <v>0</v>
      </c>
      <c r="G35" s="19">
        <f>IF(AND(ISBLANK(D35),ISBLANK(E35)),"",D35+E35)</f>
        <v>124</v>
      </c>
      <c r="H35" s="20">
        <f>IF(OR(ISNUMBER($G35),ISNUMBER($Q35)),(SIGN(N($G35)-N($Q35))+1)/2,"")</f>
        <v>0</v>
      </c>
      <c r="I35" s="15"/>
      <c r="K35" s="75" t="s">
        <v>75</v>
      </c>
      <c r="L35" s="76"/>
      <c r="M35" s="16">
        <v>3</v>
      </c>
      <c r="N35" s="17">
        <v>99</v>
      </c>
      <c r="O35" s="18">
        <v>44</v>
      </c>
      <c r="P35" s="18">
        <v>1</v>
      </c>
      <c r="Q35" s="19">
        <f>IF(AND(ISBLANK(N35),ISBLANK(O35)),"",N35+O35)</f>
        <v>143</v>
      </c>
      <c r="R35" s="20">
        <f>IF(ISNUMBER($H35),1-$H35,"")</f>
        <v>1</v>
      </c>
      <c r="S35" s="15"/>
    </row>
    <row r="36" spans="1:19" ht="12.75" customHeight="1">
      <c r="A36" s="77"/>
      <c r="B36" s="78"/>
      <c r="C36" s="21">
        <v>4</v>
      </c>
      <c r="D36" s="22">
        <v>89</v>
      </c>
      <c r="E36" s="23">
        <v>35</v>
      </c>
      <c r="F36" s="23">
        <v>2</v>
      </c>
      <c r="G36" s="24">
        <f>IF(AND(ISBLANK(D36),ISBLANK(E36)),"",D36+E36)</f>
        <v>124</v>
      </c>
      <c r="H36" s="25">
        <f>IF(OR(ISNUMBER($G36),ISNUMBER($Q36)),(SIGN(N($G36)-N($Q36))+1)/2,"")</f>
        <v>1</v>
      </c>
      <c r="I36" s="81">
        <f>IF(ISNUMBER(H37),(SIGN(1000*($H37-$R37)+$G37-$Q37)+1)/2,"")</f>
        <v>0</v>
      </c>
      <c r="K36" s="77"/>
      <c r="L36" s="78"/>
      <c r="M36" s="21">
        <v>4</v>
      </c>
      <c r="N36" s="22">
        <v>78</v>
      </c>
      <c r="O36" s="23">
        <v>45</v>
      </c>
      <c r="P36" s="23">
        <v>1</v>
      </c>
      <c r="Q36" s="24">
        <f>IF(AND(ISBLANK(N36),ISBLANK(O36)),"",N36+O36)</f>
        <v>123</v>
      </c>
      <c r="R36" s="25">
        <f>IF(ISNUMBER($H36),1-$H36,"")</f>
        <v>0</v>
      </c>
      <c r="S36" s="81">
        <f>IF(ISNUMBER($I36),1-$I36,"")</f>
        <v>1</v>
      </c>
    </row>
    <row r="37" spans="1:19" ht="15.75" customHeight="1" thickBot="1">
      <c r="A37" s="79">
        <v>14935</v>
      </c>
      <c r="B37" s="80"/>
      <c r="C37" s="26" t="s">
        <v>12</v>
      </c>
      <c r="D37" s="27">
        <f>IF(ISNUMBER($G37),SUM(D33:D36),"")</f>
        <v>344</v>
      </c>
      <c r="E37" s="28">
        <f>IF(ISNUMBER($G37),SUM(E33:E36),"")</f>
        <v>163</v>
      </c>
      <c r="F37" s="28">
        <f>IF(ISNUMBER($G37),SUM(F33:F36),"")</f>
        <v>4</v>
      </c>
      <c r="G37" s="29">
        <f>IF(SUM($G33:$G36)+SUM($Q33:$Q36)&gt;0,SUM(G33:G36),"")</f>
        <v>507</v>
      </c>
      <c r="H37" s="27">
        <f>IF(ISNUMBER($G37),SUM(H33:H36),"")</f>
        <v>2</v>
      </c>
      <c r="I37" s="82"/>
      <c r="K37" s="79">
        <v>6001</v>
      </c>
      <c r="L37" s="80"/>
      <c r="M37" s="26" t="s">
        <v>12</v>
      </c>
      <c r="N37" s="27">
        <f>IF(ISNUMBER($G37),SUM(N33:N36),"")</f>
        <v>352</v>
      </c>
      <c r="O37" s="28">
        <f>IF(ISNUMBER($G37),SUM(O33:O36),"")</f>
        <v>183</v>
      </c>
      <c r="P37" s="28">
        <f>IF(ISNUMBER($G37),SUM(P33:P36),"")</f>
        <v>5</v>
      </c>
      <c r="Q37" s="29">
        <f>IF(SUM($G33:$G36)+SUM($Q33:$Q36)&gt;0,SUM(Q33:Q36),"")</f>
        <v>535</v>
      </c>
      <c r="R37" s="27">
        <f>IF(ISNUMBER($G37),SUM(R33:R36),"")</f>
        <v>2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2101</v>
      </c>
      <c r="E39" s="34">
        <f>IF(ISNUMBER($G39),SUM(E12,E17,E22,E27,E32,E37),"")</f>
        <v>1019</v>
      </c>
      <c r="F39" s="34">
        <f>IF(ISNUMBER($G39),SUM(F12,F17,F22,F27,F32,F37),"")</f>
        <v>40</v>
      </c>
      <c r="G39" s="35">
        <f>IF(SUM($G$8:$G$37)+SUM($Q$8:$Q$37)&gt;0,SUM(G12,G17,G22,G27,G32,G37),"")</f>
        <v>3120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2120</v>
      </c>
      <c r="O39" s="34">
        <f>IF(ISNUMBER($G39),SUM(O12,O17,O22,O27,O32,O37),"")</f>
        <v>981</v>
      </c>
      <c r="P39" s="34">
        <f>IF(ISNUMBER($G39),SUM(P12,P17,P22,P27,P32,P37),"")</f>
        <v>43</v>
      </c>
      <c r="Q39" s="35">
        <f>IF(SUM($G$8:$G$37)+SUM($Q$8:$Q$37)&gt;0,SUM(Q12,Q17,Q22,Q27,Q32,Q37),"")</f>
        <v>3101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74</v>
      </c>
      <c r="D41" s="123"/>
      <c r="E41" s="123"/>
      <c r="G41" s="106"/>
      <c r="H41" s="106"/>
      <c r="I41" s="39">
        <f>IF(ISNUMBER(I$39),SUM(I11,I16,I21,I26,I31,I36,I39),"")</f>
        <v>5</v>
      </c>
      <c r="K41" s="38"/>
      <c r="L41" s="42" t="s">
        <v>22</v>
      </c>
      <c r="M41" s="123" t="s">
        <v>73</v>
      </c>
      <c r="N41" s="123"/>
      <c r="O41" s="123"/>
      <c r="Q41" s="106" t="s">
        <v>16</v>
      </c>
      <c r="R41" s="106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72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71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Praha -  A – TJ Sparta Kutná Hora A</v>
      </c>
    </row>
    <row r="46" spans="2:11" ht="19.5" customHeight="1">
      <c r="B46" s="2" t="s">
        <v>31</v>
      </c>
      <c r="C46" s="134">
        <v>0.4166666666666667</v>
      </c>
      <c r="D46" s="104"/>
      <c r="I46" s="2" t="s">
        <v>33</v>
      </c>
      <c r="J46" s="104">
        <v>21</v>
      </c>
      <c r="K46" s="104"/>
    </row>
    <row r="47" spans="2:19" ht="19.5" customHeight="1">
      <c r="B47" s="2" t="s">
        <v>32</v>
      </c>
      <c r="C47" s="133">
        <v>0.5465277777777778</v>
      </c>
      <c r="D47" s="105"/>
      <c r="I47" s="2" t="s">
        <v>34</v>
      </c>
      <c r="J47" s="105">
        <v>15</v>
      </c>
      <c r="K47" s="105"/>
      <c r="P47" s="2" t="s">
        <v>35</v>
      </c>
      <c r="Q47" s="121">
        <v>43317</v>
      </c>
      <c r="R47" s="122"/>
      <c r="S47" s="122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2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0"/>
    </row>
    <row r="62" spans="1:19" ht="81" customHeight="1">
      <c r="A62" s="112" t="s">
        <v>70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8" t="str">
        <f>Q1</f>
        <v>4.2.2017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3" sqref="L3:S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>
        <v>42770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68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69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56</v>
      </c>
      <c r="B8" s="72"/>
      <c r="C8" s="10">
        <v>1</v>
      </c>
      <c r="D8" s="11">
        <v>90</v>
      </c>
      <c r="E8" s="12">
        <v>33</v>
      </c>
      <c r="F8" s="12">
        <v>3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71" t="s">
        <v>57</v>
      </c>
      <c r="L8" s="72"/>
      <c r="M8" s="10">
        <v>1</v>
      </c>
      <c r="N8" s="11">
        <v>87</v>
      </c>
      <c r="O8" s="12">
        <v>62</v>
      </c>
      <c r="P8" s="12">
        <v>0</v>
      </c>
      <c r="Q8" s="13">
        <f>IF(AND(ISBLANK(N8),ISBLANK(O8)),"",N8+O8)</f>
        <v>149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84</v>
      </c>
      <c r="E9" s="18">
        <v>24</v>
      </c>
      <c r="F9" s="18">
        <v>6</v>
      </c>
      <c r="G9" s="19">
        <f>IF(AND(ISBLANK(D9),ISBLANK(E9)),"",D9+E9)</f>
        <v>108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98</v>
      </c>
      <c r="O9" s="18">
        <v>44</v>
      </c>
      <c r="P9" s="18">
        <v>0</v>
      </c>
      <c r="Q9" s="19">
        <f>IF(AND(ISBLANK(N9),ISBLANK(O9)),"",N9+O9)</f>
        <v>142</v>
      </c>
      <c r="R9" s="20">
        <f>IF(ISNUMBER($H9),1-$H9,"")</f>
        <v>1</v>
      </c>
      <c r="S9" s="15"/>
    </row>
    <row r="10" spans="1:19" ht="12.75" customHeight="1" thickBot="1">
      <c r="A10" s="75" t="s">
        <v>47</v>
      </c>
      <c r="B10" s="76"/>
      <c r="C10" s="16">
        <v>3</v>
      </c>
      <c r="D10" s="17">
        <v>82</v>
      </c>
      <c r="E10" s="18">
        <v>26</v>
      </c>
      <c r="F10" s="18">
        <v>2</v>
      </c>
      <c r="G10" s="19">
        <f>IF(AND(ISBLANK(D10),ISBLANK(E10)),"",D10+E10)</f>
        <v>108</v>
      </c>
      <c r="H10" s="20">
        <f>IF(OR(ISNUMBER($G10),ISNUMBER($Q10)),(SIGN(N($G10)-N($Q10))+1)/2,"")</f>
        <v>0</v>
      </c>
      <c r="I10" s="15"/>
      <c r="K10" s="75" t="s">
        <v>48</v>
      </c>
      <c r="L10" s="76"/>
      <c r="M10" s="16">
        <v>3</v>
      </c>
      <c r="N10" s="17">
        <v>89</v>
      </c>
      <c r="O10" s="18">
        <v>30</v>
      </c>
      <c r="P10" s="18">
        <v>1</v>
      </c>
      <c r="Q10" s="19">
        <f>IF(AND(ISBLANK(N10),ISBLANK(O10)),"",N10+O10)</f>
        <v>119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89</v>
      </c>
      <c r="E11" s="23">
        <v>43</v>
      </c>
      <c r="F11" s="23">
        <v>2</v>
      </c>
      <c r="G11" s="24">
        <f>IF(AND(ISBLANK(D11),ISBLANK(E11)),"",D11+E11)</f>
        <v>132</v>
      </c>
      <c r="H11" s="25">
        <f>IF(OR(ISNUMBER($G11),ISNUMBER($Q11)),(SIGN(N($G11)-N($Q11))+1)/2,"")</f>
        <v>0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100</v>
      </c>
      <c r="O11" s="23">
        <v>36</v>
      </c>
      <c r="P11" s="23">
        <v>2</v>
      </c>
      <c r="Q11" s="24">
        <f>IF(AND(ISBLANK(N11),ISBLANK(O11)),"",N11+O11)</f>
        <v>136</v>
      </c>
      <c r="R11" s="25">
        <f>IF(ISNUMBER($H11),1-$H11,"")</f>
        <v>1</v>
      </c>
      <c r="S11" s="81">
        <f>IF(ISNUMBER($I11),1-$I11,"")</f>
        <v>1</v>
      </c>
    </row>
    <row r="12" spans="1:19" ht="15.75" customHeight="1" thickBot="1">
      <c r="A12" s="79">
        <v>13801</v>
      </c>
      <c r="B12" s="80"/>
      <c r="C12" s="26" t="s">
        <v>12</v>
      </c>
      <c r="D12" s="27">
        <f>IF(ISNUMBER($G12),SUM(D8:D11),"")</f>
        <v>345</v>
      </c>
      <c r="E12" s="28">
        <f>IF(ISNUMBER($G12),SUM(E8:E11),"")</f>
        <v>126</v>
      </c>
      <c r="F12" s="28">
        <f>IF(ISNUMBER($G12),SUM(F8:F11),"")</f>
        <v>13</v>
      </c>
      <c r="G12" s="29">
        <f>IF(SUM($G8:$G11)+SUM($Q8:$Q11)&gt;0,SUM(G8:G11),"")</f>
        <v>471</v>
      </c>
      <c r="H12" s="27">
        <f>IF(ISNUMBER($G12),SUM(H8:H11),"")</f>
        <v>0</v>
      </c>
      <c r="I12" s="82"/>
      <c r="K12" s="79">
        <v>13759</v>
      </c>
      <c r="L12" s="80"/>
      <c r="M12" s="26" t="s">
        <v>12</v>
      </c>
      <c r="N12" s="27">
        <f>IF(ISNUMBER($G12),SUM(N8:N11),"")</f>
        <v>374</v>
      </c>
      <c r="O12" s="28">
        <f>IF(ISNUMBER($G12),SUM(O8:O11),"")</f>
        <v>172</v>
      </c>
      <c r="P12" s="28">
        <f>IF(ISNUMBER($G12),SUM(P8:P11),"")</f>
        <v>3</v>
      </c>
      <c r="Q12" s="29">
        <f>IF(SUM($G8:$G11)+SUM($Q8:$Q11)&gt;0,SUM(Q8:Q11),"")</f>
        <v>546</v>
      </c>
      <c r="R12" s="27">
        <f>IF(ISNUMBER($G12),SUM(R8:R11),"")</f>
        <v>4</v>
      </c>
      <c r="S12" s="82"/>
    </row>
    <row r="13" spans="1:19" ht="12.75" customHeight="1">
      <c r="A13" s="71" t="s">
        <v>58</v>
      </c>
      <c r="B13" s="72"/>
      <c r="C13" s="10">
        <v>1</v>
      </c>
      <c r="D13" s="11">
        <v>95</v>
      </c>
      <c r="E13" s="12">
        <v>36</v>
      </c>
      <c r="F13" s="12">
        <v>4</v>
      </c>
      <c r="G13" s="13">
        <f>IF(AND(ISBLANK(D13),ISBLANK(E13)),"",D13+E13)</f>
        <v>131</v>
      </c>
      <c r="H13" s="14">
        <f>IF(OR(ISNUMBER($G13),ISNUMBER($Q13)),(SIGN(N($G13)-N($Q13))+1)/2,"")</f>
        <v>0</v>
      </c>
      <c r="I13" s="15"/>
      <c r="K13" s="71" t="s">
        <v>59</v>
      </c>
      <c r="L13" s="72"/>
      <c r="M13" s="10">
        <v>1</v>
      </c>
      <c r="N13" s="11">
        <v>89</v>
      </c>
      <c r="O13" s="12">
        <v>52</v>
      </c>
      <c r="P13" s="12">
        <v>0</v>
      </c>
      <c r="Q13" s="13">
        <f>IF(AND(ISBLANK(N13),ISBLANK(O13)),"",N13+O13)</f>
        <v>141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99</v>
      </c>
      <c r="E14" s="18">
        <v>27</v>
      </c>
      <c r="F14" s="18">
        <v>4</v>
      </c>
      <c r="G14" s="19">
        <f>IF(AND(ISBLANK(D14),ISBLANK(E14)),"",D14+E14)</f>
        <v>126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92</v>
      </c>
      <c r="O14" s="18">
        <v>35</v>
      </c>
      <c r="P14" s="18">
        <v>4</v>
      </c>
      <c r="Q14" s="19">
        <f>IF(AND(ISBLANK(N14),ISBLANK(O14)),"",N14+O14)</f>
        <v>127</v>
      </c>
      <c r="R14" s="20">
        <f>IF(ISNUMBER($H14),1-$H14,"")</f>
        <v>1</v>
      </c>
      <c r="S14" s="15"/>
    </row>
    <row r="15" spans="1:19" ht="12.75" customHeight="1" thickBot="1">
      <c r="A15" s="75" t="s">
        <v>49</v>
      </c>
      <c r="B15" s="76"/>
      <c r="C15" s="16">
        <v>3</v>
      </c>
      <c r="D15" s="17">
        <v>89</v>
      </c>
      <c r="E15" s="18">
        <v>26</v>
      </c>
      <c r="F15" s="18">
        <v>5</v>
      </c>
      <c r="G15" s="19">
        <f>IF(AND(ISBLANK(D15),ISBLANK(E15)),"",D15+E15)</f>
        <v>115</v>
      </c>
      <c r="H15" s="20">
        <f>IF(OR(ISNUMBER($G15),ISNUMBER($Q15)),(SIGN(N($G15)-N($Q15))+1)/2,"")</f>
        <v>0</v>
      </c>
      <c r="I15" s="15"/>
      <c r="K15" s="75" t="s">
        <v>50</v>
      </c>
      <c r="L15" s="76"/>
      <c r="M15" s="16">
        <v>3</v>
      </c>
      <c r="N15" s="17">
        <v>89</v>
      </c>
      <c r="O15" s="18">
        <v>63</v>
      </c>
      <c r="P15" s="18">
        <v>1</v>
      </c>
      <c r="Q15" s="19">
        <f>IF(AND(ISBLANK(N15),ISBLANK(O15)),"",N15+O15)</f>
        <v>152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98</v>
      </c>
      <c r="E16" s="23">
        <v>42</v>
      </c>
      <c r="F16" s="23">
        <v>1</v>
      </c>
      <c r="G16" s="24">
        <f>IF(AND(ISBLANK(D16),ISBLANK(E16)),"",D16+E16)</f>
        <v>140</v>
      </c>
      <c r="H16" s="25">
        <f>IF(OR(ISNUMBER($G16),ISNUMBER($Q16)),(SIGN(N($G16)-N($Q16))+1)/2,"")</f>
        <v>0</v>
      </c>
      <c r="I16" s="81">
        <f>IF(ISNUMBER(H17),(SIGN(1000*($H17-$R17)+$G17-$Q17)+1)/2,"")</f>
        <v>0</v>
      </c>
      <c r="K16" s="77"/>
      <c r="L16" s="78"/>
      <c r="M16" s="21">
        <v>4</v>
      </c>
      <c r="N16" s="22">
        <v>89</v>
      </c>
      <c r="O16" s="23">
        <v>53</v>
      </c>
      <c r="P16" s="23">
        <v>1</v>
      </c>
      <c r="Q16" s="24">
        <f>IF(AND(ISBLANK(N16),ISBLANK(O16)),"",N16+O16)</f>
        <v>142</v>
      </c>
      <c r="R16" s="25">
        <f>IF(ISNUMBER($H16),1-$H16,"")</f>
        <v>1</v>
      </c>
      <c r="S16" s="81">
        <f>IF(ISNUMBER($I16),1-$I16,"")</f>
        <v>1</v>
      </c>
    </row>
    <row r="17" spans="1:19" ht="15.75" customHeight="1" thickBot="1">
      <c r="A17" s="79">
        <v>2173</v>
      </c>
      <c r="B17" s="80"/>
      <c r="C17" s="26" t="s">
        <v>12</v>
      </c>
      <c r="D17" s="27">
        <f>IF(ISNUMBER($G17),SUM(D13:D16),"")</f>
        <v>381</v>
      </c>
      <c r="E17" s="28">
        <f>IF(ISNUMBER($G17),SUM(E13:E16),"")</f>
        <v>131</v>
      </c>
      <c r="F17" s="28">
        <f>IF(ISNUMBER($G17),SUM(F13:F16),"")</f>
        <v>14</v>
      </c>
      <c r="G17" s="29">
        <f>IF(SUM($G13:$G16)+SUM($Q13:$Q16)&gt;0,SUM(G13:G16),"")</f>
        <v>512</v>
      </c>
      <c r="H17" s="27">
        <f>IF(ISNUMBER($G17),SUM(H13:H16),"")</f>
        <v>0</v>
      </c>
      <c r="I17" s="82"/>
      <c r="K17" s="79">
        <v>614</v>
      </c>
      <c r="L17" s="80"/>
      <c r="M17" s="26" t="s">
        <v>12</v>
      </c>
      <c r="N17" s="27">
        <f>IF(ISNUMBER($G17),SUM(N13:N16),"")</f>
        <v>359</v>
      </c>
      <c r="O17" s="28">
        <f>IF(ISNUMBER($G17),SUM(O13:O16),"")</f>
        <v>203</v>
      </c>
      <c r="P17" s="28">
        <f>IF(ISNUMBER($G17),SUM(P13:P16),"")</f>
        <v>6</v>
      </c>
      <c r="Q17" s="29">
        <f>IF(SUM($G13:$G16)+SUM($Q13:$Q16)&gt;0,SUM(Q13:Q16),"")</f>
        <v>562</v>
      </c>
      <c r="R17" s="27">
        <f>IF(ISNUMBER($G17),SUM(R13:R16),"")</f>
        <v>4</v>
      </c>
      <c r="S17" s="82"/>
    </row>
    <row r="18" spans="1:19" ht="12.75" customHeight="1">
      <c r="A18" s="71" t="s">
        <v>60</v>
      </c>
      <c r="B18" s="72"/>
      <c r="C18" s="10">
        <v>1</v>
      </c>
      <c r="D18" s="11">
        <v>68</v>
      </c>
      <c r="E18" s="12">
        <v>42</v>
      </c>
      <c r="F18" s="12">
        <v>2</v>
      </c>
      <c r="G18" s="13">
        <f>IF(AND(ISBLANK(D18),ISBLANK(E18)),"",D18+E18)</f>
        <v>110</v>
      </c>
      <c r="H18" s="14">
        <f>IF(OR(ISNUMBER($G18),ISNUMBER($Q18)),(SIGN(N($G18)-N($Q18))+1)/2,"")</f>
        <v>0</v>
      </c>
      <c r="I18" s="15"/>
      <c r="K18" s="71" t="s">
        <v>61</v>
      </c>
      <c r="L18" s="72"/>
      <c r="M18" s="10">
        <v>1</v>
      </c>
      <c r="N18" s="11">
        <v>79</v>
      </c>
      <c r="O18" s="12">
        <v>54</v>
      </c>
      <c r="P18" s="12">
        <v>1</v>
      </c>
      <c r="Q18" s="13">
        <f>IF(AND(ISBLANK(N18),ISBLANK(O18)),"",N18+O18)</f>
        <v>133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97</v>
      </c>
      <c r="E19" s="18">
        <v>36</v>
      </c>
      <c r="F19" s="18">
        <v>1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86</v>
      </c>
      <c r="O19" s="18">
        <v>45</v>
      </c>
      <c r="P19" s="18">
        <v>2</v>
      </c>
      <c r="Q19" s="19">
        <f>IF(AND(ISBLANK(N19),ISBLANK(O19)),"",N19+O19)</f>
        <v>131</v>
      </c>
      <c r="R19" s="20">
        <f>IF(ISNUMBER($H19),1-$H19,"")</f>
        <v>0</v>
      </c>
      <c r="S19" s="15"/>
    </row>
    <row r="20" spans="1:19" ht="12.75" customHeight="1" thickBot="1">
      <c r="A20" s="75" t="s">
        <v>51</v>
      </c>
      <c r="B20" s="76"/>
      <c r="C20" s="16">
        <v>3</v>
      </c>
      <c r="D20" s="17">
        <v>84</v>
      </c>
      <c r="E20" s="18">
        <v>52</v>
      </c>
      <c r="F20" s="18">
        <v>1</v>
      </c>
      <c r="G20" s="19">
        <f>IF(AND(ISBLANK(D20),ISBLANK(E20)),"",D20+E20)</f>
        <v>136</v>
      </c>
      <c r="H20" s="20">
        <f>IF(OR(ISNUMBER($G20),ISNUMBER($Q20)),(SIGN(N($G20)-N($Q20))+1)/2,"")</f>
        <v>1</v>
      </c>
      <c r="I20" s="15"/>
      <c r="K20" s="75" t="s">
        <v>52</v>
      </c>
      <c r="L20" s="76"/>
      <c r="M20" s="16">
        <v>3</v>
      </c>
      <c r="N20" s="17">
        <v>89</v>
      </c>
      <c r="O20" s="18">
        <v>44</v>
      </c>
      <c r="P20" s="18">
        <v>1</v>
      </c>
      <c r="Q20" s="19">
        <f>IF(AND(ISBLANK(N20),ISBLANK(O20)),"",N20+O20)</f>
        <v>133</v>
      </c>
      <c r="R20" s="20">
        <f>IF(ISNUMBER($H20),1-$H20,"")</f>
        <v>0</v>
      </c>
      <c r="S20" s="15"/>
    </row>
    <row r="21" spans="1:19" ht="12.75" customHeight="1">
      <c r="A21" s="77"/>
      <c r="B21" s="78"/>
      <c r="C21" s="21">
        <v>4</v>
      </c>
      <c r="D21" s="22">
        <v>82</v>
      </c>
      <c r="E21" s="23">
        <v>36</v>
      </c>
      <c r="F21" s="23">
        <v>1</v>
      </c>
      <c r="G21" s="24">
        <f>IF(AND(ISBLANK(D21),ISBLANK(E21)),"",D21+E21)</f>
        <v>118</v>
      </c>
      <c r="H21" s="25">
        <f>IF(OR(ISNUMBER($G21),ISNUMBER($Q21)),(SIGN(N($G21)-N($Q21))+1)/2,"")</f>
        <v>0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92</v>
      </c>
      <c r="O21" s="23">
        <v>40</v>
      </c>
      <c r="P21" s="23">
        <v>0</v>
      </c>
      <c r="Q21" s="24">
        <f>IF(AND(ISBLANK(N21),ISBLANK(O21)),"",N21+O21)</f>
        <v>132</v>
      </c>
      <c r="R21" s="25">
        <f>IF(ISNUMBER($H21),1-$H21,"")</f>
        <v>1</v>
      </c>
      <c r="S21" s="81">
        <f>IF(ISNUMBER($I21),1-$I21,"")</f>
        <v>1</v>
      </c>
    </row>
    <row r="22" spans="1:19" ht="15.75" customHeight="1" thickBot="1">
      <c r="A22" s="79">
        <v>4108</v>
      </c>
      <c r="B22" s="80"/>
      <c r="C22" s="26" t="s">
        <v>12</v>
      </c>
      <c r="D22" s="27">
        <f>IF(ISNUMBER($G22),SUM(D18:D21),"")</f>
        <v>331</v>
      </c>
      <c r="E22" s="28">
        <f>IF(ISNUMBER($G22),SUM(E18:E21),"")</f>
        <v>166</v>
      </c>
      <c r="F22" s="28">
        <f>IF(ISNUMBER($G22),SUM(F18:F21),"")</f>
        <v>5</v>
      </c>
      <c r="G22" s="29">
        <f>IF(SUM($G18:$G21)+SUM($Q18:$Q21)&gt;0,SUM(G18:G21),"")</f>
        <v>497</v>
      </c>
      <c r="H22" s="27">
        <f>IF(ISNUMBER($G22),SUM(H18:H21),"")</f>
        <v>2</v>
      </c>
      <c r="I22" s="82"/>
      <c r="K22" s="79">
        <v>12399</v>
      </c>
      <c r="L22" s="80"/>
      <c r="M22" s="26" t="s">
        <v>12</v>
      </c>
      <c r="N22" s="27">
        <f>IF(ISNUMBER($G22),SUM(N18:N21),"")</f>
        <v>346</v>
      </c>
      <c r="O22" s="28">
        <f>IF(ISNUMBER($G22),SUM(O18:O21),"")</f>
        <v>183</v>
      </c>
      <c r="P22" s="28">
        <f>IF(ISNUMBER($G22),SUM(P18:P21),"")</f>
        <v>4</v>
      </c>
      <c r="Q22" s="29">
        <f>IF(SUM($G18:$G21)+SUM($Q18:$Q21)&gt;0,SUM(Q18:Q21),"")</f>
        <v>529</v>
      </c>
      <c r="R22" s="27">
        <f>IF(ISNUMBER($G22),SUM(R18:R21),"")</f>
        <v>2</v>
      </c>
      <c r="S22" s="82"/>
    </row>
    <row r="23" spans="1:19" ht="12.75" customHeight="1">
      <c r="A23" s="71" t="s">
        <v>46</v>
      </c>
      <c r="B23" s="72"/>
      <c r="C23" s="10">
        <v>1</v>
      </c>
      <c r="D23" s="11">
        <v>83</v>
      </c>
      <c r="E23" s="12">
        <v>45</v>
      </c>
      <c r="F23" s="12">
        <v>0</v>
      </c>
      <c r="G23" s="13">
        <f>IF(AND(ISBLANK(D23),ISBLANK(E23)),"",D23+E23)</f>
        <v>128</v>
      </c>
      <c r="H23" s="14">
        <f>IF(OR(ISNUMBER($G23),ISNUMBER($Q23)),(SIGN(N($G23)-N($Q23))+1)/2,"")</f>
        <v>0</v>
      </c>
      <c r="I23" s="15"/>
      <c r="K23" s="71" t="s">
        <v>62</v>
      </c>
      <c r="L23" s="72"/>
      <c r="M23" s="10">
        <v>1</v>
      </c>
      <c r="N23" s="11">
        <v>96</v>
      </c>
      <c r="O23" s="12">
        <v>33</v>
      </c>
      <c r="P23" s="12">
        <v>3</v>
      </c>
      <c r="Q23" s="13">
        <f>IF(AND(ISBLANK(N23),ISBLANK(O23)),"",N23+O23)</f>
        <v>129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94</v>
      </c>
      <c r="E24" s="18">
        <v>41</v>
      </c>
      <c r="F24" s="18">
        <v>1</v>
      </c>
      <c r="G24" s="19">
        <f>IF(AND(ISBLANK(D24),ISBLANK(E24)),"",D24+E24)</f>
        <v>135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79</v>
      </c>
      <c r="O24" s="18">
        <v>54</v>
      </c>
      <c r="P24" s="18">
        <v>0</v>
      </c>
      <c r="Q24" s="19">
        <f>IF(AND(ISBLANK(N24),ISBLANK(O24)),"",N24+O24)</f>
        <v>133</v>
      </c>
      <c r="R24" s="20">
        <f>IF(ISNUMBER($H24),1-$H24,"")</f>
        <v>0</v>
      </c>
      <c r="S24" s="15"/>
    </row>
    <row r="25" spans="1:19" ht="12.75" customHeight="1" thickBot="1">
      <c r="A25" s="75" t="s">
        <v>45</v>
      </c>
      <c r="B25" s="76"/>
      <c r="C25" s="16">
        <v>3</v>
      </c>
      <c r="D25" s="17">
        <v>91</v>
      </c>
      <c r="E25" s="18">
        <v>52</v>
      </c>
      <c r="F25" s="18">
        <v>2</v>
      </c>
      <c r="G25" s="19">
        <f>IF(AND(ISBLANK(D25),ISBLANK(E25)),"",D25+E25)</f>
        <v>143</v>
      </c>
      <c r="H25" s="20">
        <f>IF(OR(ISNUMBER($G25),ISNUMBER($Q25)),(SIGN(N($G25)-N($Q25))+1)/2,"")</f>
        <v>1</v>
      </c>
      <c r="I25" s="15"/>
      <c r="K25" s="75" t="s">
        <v>53</v>
      </c>
      <c r="L25" s="76"/>
      <c r="M25" s="16">
        <v>3</v>
      </c>
      <c r="N25" s="17">
        <v>79</v>
      </c>
      <c r="O25" s="18">
        <v>26</v>
      </c>
      <c r="P25" s="18">
        <v>5</v>
      </c>
      <c r="Q25" s="19">
        <f>IF(AND(ISBLANK(N25),ISBLANK(O25)),"",N25+O25)</f>
        <v>105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91</v>
      </c>
      <c r="E26" s="23">
        <v>43</v>
      </c>
      <c r="F26" s="23">
        <v>1</v>
      </c>
      <c r="G26" s="24">
        <f>IF(AND(ISBLANK(D26),ISBLANK(E26)),"",D26+E26)</f>
        <v>134</v>
      </c>
      <c r="H26" s="25">
        <f>IF(OR(ISNUMBER($G26),ISNUMBER($Q26)),(SIGN(N($G26)-N($Q26))+1)/2,"")</f>
        <v>0</v>
      </c>
      <c r="I26" s="81">
        <f>IF(ISNUMBER(H27),(SIGN(1000*($H27-$R27)+$G27-$Q27)+1)/2,"")</f>
        <v>1</v>
      </c>
      <c r="K26" s="77"/>
      <c r="L26" s="78"/>
      <c r="M26" s="21">
        <v>4</v>
      </c>
      <c r="N26" s="22">
        <v>83</v>
      </c>
      <c r="O26" s="23">
        <v>52</v>
      </c>
      <c r="P26" s="23">
        <v>0</v>
      </c>
      <c r="Q26" s="24">
        <f>IF(AND(ISBLANK(N26),ISBLANK(O26)),"",N26+O26)</f>
        <v>135</v>
      </c>
      <c r="R26" s="25">
        <f>IF(ISNUMBER($H26),1-$H26,"")</f>
        <v>1</v>
      </c>
      <c r="S26" s="81">
        <f>IF(ISNUMBER($I26),1-$I26,"")</f>
        <v>0</v>
      </c>
    </row>
    <row r="27" spans="1:19" ht="15.75" customHeight="1" thickBot="1">
      <c r="A27" s="79">
        <v>22456</v>
      </c>
      <c r="B27" s="80"/>
      <c r="C27" s="26" t="s">
        <v>12</v>
      </c>
      <c r="D27" s="27">
        <f>IF(ISNUMBER($G27),SUM(D23:D26),"")</f>
        <v>359</v>
      </c>
      <c r="E27" s="28">
        <f>IF(ISNUMBER($G27),SUM(E23:E26),"")</f>
        <v>181</v>
      </c>
      <c r="F27" s="28">
        <f>IF(ISNUMBER($G27),SUM(F23:F26),"")</f>
        <v>4</v>
      </c>
      <c r="G27" s="29">
        <f>IF(SUM($G23:$G26)+SUM($Q23:$Q26)&gt;0,SUM(G23:G26),"")</f>
        <v>540</v>
      </c>
      <c r="H27" s="27">
        <f>IF(ISNUMBER($G27),SUM(H23:H26),"")</f>
        <v>2</v>
      </c>
      <c r="I27" s="82"/>
      <c r="K27" s="79">
        <v>19000</v>
      </c>
      <c r="L27" s="80"/>
      <c r="M27" s="26" t="s">
        <v>12</v>
      </c>
      <c r="N27" s="27">
        <f>IF(ISNUMBER($G27),SUM(N23:N26),"")</f>
        <v>337</v>
      </c>
      <c r="O27" s="28">
        <f>IF(ISNUMBER($G27),SUM(O23:O26),"")</f>
        <v>165</v>
      </c>
      <c r="P27" s="28">
        <f>IF(ISNUMBER($G27),SUM(P23:P26),"")</f>
        <v>8</v>
      </c>
      <c r="Q27" s="29">
        <f>IF(SUM($G23:$G26)+SUM($Q23:$Q26)&gt;0,SUM(Q23:Q26),"")</f>
        <v>502</v>
      </c>
      <c r="R27" s="27">
        <f>IF(ISNUMBER($G27),SUM(R23:R26),"")</f>
        <v>2</v>
      </c>
      <c r="S27" s="82"/>
    </row>
    <row r="28" spans="1:19" ht="12.75" customHeight="1">
      <c r="A28" s="71" t="s">
        <v>63</v>
      </c>
      <c r="B28" s="72"/>
      <c r="C28" s="10">
        <v>1</v>
      </c>
      <c r="D28" s="11">
        <v>88</v>
      </c>
      <c r="E28" s="12">
        <v>44</v>
      </c>
      <c r="F28" s="12">
        <v>2</v>
      </c>
      <c r="G28" s="13">
        <f>IF(AND(ISBLANK(D28),ISBLANK(E28)),"",D28+E28)</f>
        <v>132</v>
      </c>
      <c r="H28" s="14">
        <f>IF(OR(ISNUMBER($G28),ISNUMBER($Q28)),(SIGN(N($G28)-N($Q28))+1)/2,"")</f>
        <v>1</v>
      </c>
      <c r="I28" s="15"/>
      <c r="K28" s="71" t="s">
        <v>64</v>
      </c>
      <c r="L28" s="72"/>
      <c r="M28" s="10">
        <v>1</v>
      </c>
      <c r="N28" s="11">
        <v>82</v>
      </c>
      <c r="O28" s="12">
        <v>33</v>
      </c>
      <c r="P28" s="12">
        <v>5</v>
      </c>
      <c r="Q28" s="13">
        <f>IF(AND(ISBLANK(N28),ISBLANK(O28)),"",N28+O28)</f>
        <v>115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91</v>
      </c>
      <c r="E29" s="18">
        <v>41</v>
      </c>
      <c r="F29" s="18">
        <v>0</v>
      </c>
      <c r="G29" s="19">
        <f>IF(AND(ISBLANK(D29),ISBLANK(E29)),"",D29+E29)</f>
        <v>132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92</v>
      </c>
      <c r="O29" s="18">
        <v>34</v>
      </c>
      <c r="P29" s="18">
        <v>3</v>
      </c>
      <c r="Q29" s="19">
        <f>IF(AND(ISBLANK(N29),ISBLANK(O29)),"",N29+O29)</f>
        <v>126</v>
      </c>
      <c r="R29" s="20">
        <f>IF(ISNUMBER($H29),1-$H29,"")</f>
        <v>0</v>
      </c>
      <c r="S29" s="15"/>
    </row>
    <row r="30" spans="1:19" ht="12.75" customHeight="1" thickBot="1">
      <c r="A30" s="75" t="s">
        <v>53</v>
      </c>
      <c r="B30" s="76"/>
      <c r="C30" s="16">
        <v>3</v>
      </c>
      <c r="D30" s="17">
        <v>88</v>
      </c>
      <c r="E30" s="18">
        <v>44</v>
      </c>
      <c r="F30" s="18">
        <v>0</v>
      </c>
      <c r="G30" s="19">
        <f>IF(AND(ISBLANK(D30),ISBLANK(E30)),"",D30+E30)</f>
        <v>132</v>
      </c>
      <c r="H30" s="20">
        <f>IF(OR(ISNUMBER($G30),ISNUMBER($Q30)),(SIGN(N($G30)-N($Q30))+1)/2,"")</f>
        <v>0</v>
      </c>
      <c r="I30" s="15"/>
      <c r="K30" s="75" t="s">
        <v>54</v>
      </c>
      <c r="L30" s="76"/>
      <c r="M30" s="16">
        <v>3</v>
      </c>
      <c r="N30" s="17">
        <v>90</v>
      </c>
      <c r="O30" s="18">
        <v>43</v>
      </c>
      <c r="P30" s="18">
        <v>3</v>
      </c>
      <c r="Q30" s="19">
        <f>IF(AND(ISBLANK(N30),ISBLANK(O30)),"",N30+O30)</f>
        <v>133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90</v>
      </c>
      <c r="E31" s="23">
        <v>59</v>
      </c>
      <c r="F31" s="23">
        <v>0</v>
      </c>
      <c r="G31" s="24">
        <f>IF(AND(ISBLANK(D31),ISBLANK(E31)),"",D31+E31)</f>
        <v>149</v>
      </c>
      <c r="H31" s="25">
        <f>IF(OR(ISNUMBER($G31),ISNUMBER($Q31)),(SIGN(N($G31)-N($Q31))+1)/2,"")</f>
        <v>1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92</v>
      </c>
      <c r="O31" s="23">
        <v>47</v>
      </c>
      <c r="P31" s="23">
        <v>0</v>
      </c>
      <c r="Q31" s="24">
        <f>IF(AND(ISBLANK(N31),ISBLANK(O31)),"",N31+O31)</f>
        <v>139</v>
      </c>
      <c r="R31" s="25">
        <f>IF(ISNUMBER($H31),1-$H31,"")</f>
        <v>0</v>
      </c>
      <c r="S31" s="81">
        <f>IF(ISNUMBER($I31),1-$I31,"")</f>
        <v>0</v>
      </c>
    </row>
    <row r="32" spans="1:19" ht="15.75" customHeight="1" thickBot="1">
      <c r="A32" s="79">
        <v>4109</v>
      </c>
      <c r="B32" s="80"/>
      <c r="C32" s="26" t="s">
        <v>12</v>
      </c>
      <c r="D32" s="27">
        <f>IF(ISNUMBER($G32),SUM(D28:D31),"")</f>
        <v>357</v>
      </c>
      <c r="E32" s="28">
        <f>IF(ISNUMBER($G32),SUM(E28:E31),"")</f>
        <v>188</v>
      </c>
      <c r="F32" s="28">
        <f>IF(ISNUMBER($G32),SUM(F28:F31),"")</f>
        <v>2</v>
      </c>
      <c r="G32" s="29">
        <f>IF(SUM($G28:$G31)+SUM($Q28:$Q31)&gt;0,SUM(G28:G31),"")</f>
        <v>545</v>
      </c>
      <c r="H32" s="27">
        <f>IF(ISNUMBER($G32),SUM(H28:H31),"")</f>
        <v>3</v>
      </c>
      <c r="I32" s="82"/>
      <c r="K32" s="79">
        <v>104</v>
      </c>
      <c r="L32" s="80"/>
      <c r="M32" s="26" t="s">
        <v>12</v>
      </c>
      <c r="N32" s="27">
        <f>IF(ISNUMBER($G32),SUM(N28:N31),"")</f>
        <v>356</v>
      </c>
      <c r="O32" s="28">
        <f>IF(ISNUMBER($G32),SUM(O28:O31),"")</f>
        <v>157</v>
      </c>
      <c r="P32" s="28">
        <f>IF(ISNUMBER($G32),SUM(P28:P31),"")</f>
        <v>11</v>
      </c>
      <c r="Q32" s="29">
        <f>IF(SUM($G28:$G31)+SUM($Q28:$Q31)&gt;0,SUM(Q28:Q31),"")</f>
        <v>513</v>
      </c>
      <c r="R32" s="27">
        <f>IF(ISNUMBER($G32),SUM(R28:R31),"")</f>
        <v>1</v>
      </c>
      <c r="S32" s="82"/>
    </row>
    <row r="33" spans="1:19" ht="12.75" customHeight="1">
      <c r="A33" s="71" t="s">
        <v>65</v>
      </c>
      <c r="B33" s="72"/>
      <c r="C33" s="10">
        <v>1</v>
      </c>
      <c r="D33" s="11">
        <v>90</v>
      </c>
      <c r="E33" s="12">
        <v>42</v>
      </c>
      <c r="F33" s="12">
        <v>1</v>
      </c>
      <c r="G33" s="13">
        <f>IF(AND(ISBLANK(D33),ISBLANK(E33)),"",D33+E33)</f>
        <v>132</v>
      </c>
      <c r="H33" s="14">
        <f>IF(OR(ISNUMBER($G33),ISNUMBER($Q33)),(SIGN(N($G33)-N($Q33))+1)/2,"")</f>
        <v>0</v>
      </c>
      <c r="I33" s="15"/>
      <c r="K33" s="71" t="s">
        <v>66</v>
      </c>
      <c r="L33" s="72"/>
      <c r="M33" s="10">
        <v>1</v>
      </c>
      <c r="N33" s="11">
        <v>85</v>
      </c>
      <c r="O33" s="12">
        <v>53</v>
      </c>
      <c r="P33" s="12">
        <v>0</v>
      </c>
      <c r="Q33" s="13">
        <f>IF(AND(ISBLANK(N33),ISBLANK(O33)),"",N33+O33)</f>
        <v>138</v>
      </c>
      <c r="R33" s="14">
        <f>IF(ISNUMBER($H33),1-$H33,"")</f>
        <v>1</v>
      </c>
      <c r="S33" s="15"/>
    </row>
    <row r="34" spans="1:19" ht="12.75" customHeight="1">
      <c r="A34" s="73"/>
      <c r="B34" s="74"/>
      <c r="C34" s="16">
        <v>2</v>
      </c>
      <c r="D34" s="17">
        <v>83</v>
      </c>
      <c r="E34" s="18">
        <v>40</v>
      </c>
      <c r="F34" s="18">
        <v>2</v>
      </c>
      <c r="G34" s="19">
        <f>IF(AND(ISBLANK(D34),ISBLANK(E34)),"",D34+E34)</f>
        <v>123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86</v>
      </c>
      <c r="O34" s="18">
        <v>32</v>
      </c>
      <c r="P34" s="18">
        <v>0</v>
      </c>
      <c r="Q34" s="19">
        <f>IF(AND(ISBLANK(N34),ISBLANK(O34)),"",N34+O34)</f>
        <v>118</v>
      </c>
      <c r="R34" s="20">
        <f>IF(ISNUMBER($H34),1-$H34,"")</f>
        <v>0</v>
      </c>
      <c r="S34" s="15"/>
    </row>
    <row r="35" spans="1:19" ht="12.75" customHeight="1" thickBot="1">
      <c r="A35" s="75" t="s">
        <v>55</v>
      </c>
      <c r="B35" s="76"/>
      <c r="C35" s="16">
        <v>3</v>
      </c>
      <c r="D35" s="17">
        <v>82</v>
      </c>
      <c r="E35" s="18">
        <v>25</v>
      </c>
      <c r="F35" s="18">
        <v>1</v>
      </c>
      <c r="G35" s="19">
        <f>IF(AND(ISBLANK(D35),ISBLANK(E35)),"",D35+E35)</f>
        <v>107</v>
      </c>
      <c r="H35" s="20">
        <f>IF(OR(ISNUMBER($G35),ISNUMBER($Q35)),(SIGN(N($G35)-N($Q35))+1)/2,"")</f>
        <v>0</v>
      </c>
      <c r="I35" s="15"/>
      <c r="K35" s="75" t="s">
        <v>47</v>
      </c>
      <c r="L35" s="76"/>
      <c r="M35" s="16">
        <v>3</v>
      </c>
      <c r="N35" s="17">
        <v>81</v>
      </c>
      <c r="O35" s="18">
        <v>42</v>
      </c>
      <c r="P35" s="18">
        <v>0</v>
      </c>
      <c r="Q35" s="19">
        <f>IF(AND(ISBLANK(N35),ISBLANK(O35)),"",N35+O35)</f>
        <v>123</v>
      </c>
      <c r="R35" s="20">
        <f>IF(ISNUMBER($H35),1-$H35,"")</f>
        <v>1</v>
      </c>
      <c r="S35" s="15"/>
    </row>
    <row r="36" spans="1:19" ht="12.75" customHeight="1">
      <c r="A36" s="77"/>
      <c r="B36" s="78"/>
      <c r="C36" s="21">
        <v>4</v>
      </c>
      <c r="D36" s="22">
        <v>87</v>
      </c>
      <c r="E36" s="23">
        <v>44</v>
      </c>
      <c r="F36" s="23">
        <v>2</v>
      </c>
      <c r="G36" s="24">
        <f>IF(AND(ISBLANK(D36),ISBLANK(E36)),"",D36+E36)</f>
        <v>131</v>
      </c>
      <c r="H36" s="25">
        <f>IF(OR(ISNUMBER($G36),ISNUMBER($Q36)),(SIGN(N($G36)-N($Q36))+1)/2,"")</f>
        <v>0</v>
      </c>
      <c r="I36" s="81">
        <f>IF(ISNUMBER(H37),(SIGN(1000*($H37-$R37)+$G37-$Q37)+1)/2,"")</f>
        <v>0</v>
      </c>
      <c r="K36" s="77"/>
      <c r="L36" s="78"/>
      <c r="M36" s="21">
        <v>4</v>
      </c>
      <c r="N36" s="22">
        <v>98</v>
      </c>
      <c r="O36" s="23">
        <v>52</v>
      </c>
      <c r="P36" s="23">
        <v>0</v>
      </c>
      <c r="Q36" s="24">
        <f>IF(AND(ISBLANK(N36),ISBLANK(O36)),"",N36+O36)</f>
        <v>150</v>
      </c>
      <c r="R36" s="25">
        <f>IF(ISNUMBER($H36),1-$H36,"")</f>
        <v>1</v>
      </c>
      <c r="S36" s="81">
        <f>IF(ISNUMBER($I36),1-$I36,"")</f>
        <v>1</v>
      </c>
    </row>
    <row r="37" spans="1:19" ht="15.75" customHeight="1" thickBot="1">
      <c r="A37" s="79">
        <v>10134</v>
      </c>
      <c r="B37" s="80"/>
      <c r="C37" s="26" t="s">
        <v>12</v>
      </c>
      <c r="D37" s="27">
        <f>IF(ISNUMBER($G37),SUM(D33:D36),"")</f>
        <v>342</v>
      </c>
      <c r="E37" s="28">
        <f>IF(ISNUMBER($G37),SUM(E33:E36),"")</f>
        <v>151</v>
      </c>
      <c r="F37" s="28">
        <f>IF(ISNUMBER($G37),SUM(F33:F36),"")</f>
        <v>6</v>
      </c>
      <c r="G37" s="29">
        <f>IF(SUM($G33:$G36)+SUM($Q33:$Q36)&gt;0,SUM(G33:G36),"")</f>
        <v>493</v>
      </c>
      <c r="H37" s="27">
        <f>IF(ISNUMBER($G37),SUM(H33:H36),"")</f>
        <v>1</v>
      </c>
      <c r="I37" s="82"/>
      <c r="K37" s="79">
        <v>14529</v>
      </c>
      <c r="L37" s="80"/>
      <c r="M37" s="26" t="s">
        <v>12</v>
      </c>
      <c r="N37" s="27">
        <f>IF(ISNUMBER($G37),SUM(N33:N36),"")</f>
        <v>350</v>
      </c>
      <c r="O37" s="28">
        <f>IF(ISNUMBER($G37),SUM(O33:O36),"")</f>
        <v>179</v>
      </c>
      <c r="P37" s="28">
        <f>IF(ISNUMBER($G37),SUM(P33:P36),"")</f>
        <v>0</v>
      </c>
      <c r="Q37" s="29">
        <f>IF(SUM($G33:$G36)+SUM($Q33:$Q36)&gt;0,SUM(Q33:Q36),"")</f>
        <v>529</v>
      </c>
      <c r="R37" s="27">
        <f>IF(ISNUMBER($G37),SUM(R33:R36),"")</f>
        <v>3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2115</v>
      </c>
      <c r="E39" s="34">
        <f>IF(ISNUMBER($G39),SUM(E12,E17,E22,E27,E32,E37),"")</f>
        <v>943</v>
      </c>
      <c r="F39" s="34">
        <f>IF(ISNUMBER($G39),SUM(F12,F17,F22,F27,F32,F37),"")</f>
        <v>44</v>
      </c>
      <c r="G39" s="35">
        <f>IF(SUM($G$8:$G$37)+SUM($Q$8:$Q$37)&gt;0,SUM(G12,G17,G22,G27,G32,G37),"")</f>
        <v>3058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2122</v>
      </c>
      <c r="O39" s="34">
        <f>IF(ISNUMBER($G39),SUM(O12,O17,O22,O27,O32,O37),"")</f>
        <v>1059</v>
      </c>
      <c r="P39" s="34">
        <f>IF(ISNUMBER($G39),SUM(P12,P17,P22,P27,P32,P37),"")</f>
        <v>32</v>
      </c>
      <c r="Q39" s="35">
        <f>IF(SUM($G$8:$G$37)+SUM($Q$8:$Q$37)&gt;0,SUM(Q12,Q17,Q22,Q27,Q32,Q37),"")</f>
        <v>3181</v>
      </c>
      <c r="R39" s="36">
        <f>IF(SUM($G$8:$G$37)+SUM($Q$8:$Q$37)&gt;0,SUM(R12,R17,R22,R27,R32,R37),"")</f>
        <v>16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40</v>
      </c>
      <c r="D41" s="123"/>
      <c r="E41" s="123"/>
      <c r="G41" s="106" t="s">
        <v>16</v>
      </c>
      <c r="H41" s="106"/>
      <c r="I41" s="39">
        <f>IF(ISNUMBER(I$39),SUM(I11,I16,I21,I26,I31,I36,I39),"")</f>
        <v>2</v>
      </c>
      <c r="K41" s="38"/>
      <c r="L41" s="42" t="s">
        <v>22</v>
      </c>
      <c r="M41" s="123" t="s">
        <v>67</v>
      </c>
      <c r="N41" s="123"/>
      <c r="O41" s="123"/>
      <c r="Q41" s="106" t="s">
        <v>16</v>
      </c>
      <c r="R41" s="106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41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42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n.Nisou – SKK Jičín B</v>
      </c>
    </row>
    <row r="46" spans="2:11" ht="19.5" customHeight="1">
      <c r="B46" s="2" t="s">
        <v>31</v>
      </c>
      <c r="C46" s="104" t="s">
        <v>43</v>
      </c>
      <c r="D46" s="104"/>
      <c r="I46" s="2" t="s">
        <v>33</v>
      </c>
      <c r="J46" s="104">
        <v>18</v>
      </c>
      <c r="K46" s="104"/>
    </row>
    <row r="47" spans="2:19" ht="19.5" customHeight="1">
      <c r="B47" s="2" t="s">
        <v>32</v>
      </c>
      <c r="C47" s="105" t="s">
        <v>44</v>
      </c>
      <c r="D47" s="105"/>
      <c r="I47" s="2" t="s">
        <v>34</v>
      </c>
      <c r="J47" s="105">
        <v>5</v>
      </c>
      <c r="K47" s="105"/>
      <c r="P47" s="2" t="s">
        <v>35</v>
      </c>
      <c r="Q47" s="121">
        <v>43714</v>
      </c>
      <c r="R47" s="122"/>
      <c r="S47" s="122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9" t="s">
        <v>19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7">
        <v>42770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M42:O42"/>
    <mergeCell ref="M41:O41"/>
    <mergeCell ref="B57:C57"/>
    <mergeCell ref="B58:C58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6:D46"/>
    <mergeCell ref="K28:L29"/>
    <mergeCell ref="K30:L31"/>
    <mergeCell ref="K32:L32"/>
    <mergeCell ref="C41:E41"/>
    <mergeCell ref="C42:E42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27:L2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2017-02-04T11:54:42Z</cp:lastPrinted>
  <dcterms:created xsi:type="dcterms:W3CDTF">2005-07-26T20:23:27Z</dcterms:created>
  <dcterms:modified xsi:type="dcterms:W3CDTF">2017-02-04T15:35:33Z</dcterms:modified>
  <cp:category/>
  <cp:version/>
  <cp:contentType/>
  <cp:contentStatus/>
</cp:coreProperties>
</file>