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l-Chy" sheetId="1" r:id="rId1"/>
    <sheet name="Ner-JC B" sheetId="2" r:id="rId2"/>
    <sheet name="Kol-KH" sheetId="3" r:id="rId3"/>
  </sheets>
  <definedNames/>
  <calcPr fullCalcOnLoad="1"/>
</workbook>
</file>

<file path=xl/sharedStrings.xml><?xml version="1.0" encoding="utf-8"?>
<sst xmlns="http://schemas.openxmlformats.org/spreadsheetml/2006/main" count="334" uniqueCount="129">
  <si>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</si>
  <si>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</si>
  <si>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</si>
  <si>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</si>
  <si>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</si>
  <si>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</si>
  <si>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</si>
  <si>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</si>
  <si>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</si>
  <si>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</si>
  <si>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</si>
  <si>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</si>
  <si>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</si>
  <si>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</si>
  <si>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</si>
  <si>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</si>
  <si>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</si>
  <si>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</si>
  <si>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</si>
  <si>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</si>
  <si>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</si>
  <si>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</si>
  <si>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</si>
  <si>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</si>
  <si>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</si>
  <si>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</si>
  <si>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</si>
  <si>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</si>
  <si>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</si>
  <si>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</si>
  <si>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</si>
  <si>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</si>
  <si>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</si>
  <si>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</si>
  <si>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</si>
  <si>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</si>
  <si>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</si>
  <si>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</si>
  <si>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</si>
  <si>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Poděbrady</t>
  </si>
  <si>
    <t>Kratochvílová</t>
  </si>
  <si>
    <t>14.1.2017</t>
  </si>
  <si>
    <t>Michaela</t>
  </si>
  <si>
    <t>Zdeňka</t>
  </si>
  <si>
    <t>Nela</t>
  </si>
  <si>
    <t xml:space="preserve">Michaela </t>
  </si>
  <si>
    <t>Klára</t>
  </si>
  <si>
    <t>Zuzana</t>
  </si>
  <si>
    <t>Eva</t>
  </si>
  <si>
    <t>Lenka</t>
  </si>
  <si>
    <t>Marie</t>
  </si>
  <si>
    <t>Magda</t>
  </si>
  <si>
    <t>Jitka</t>
  </si>
  <si>
    <t>Moravcová</t>
  </si>
  <si>
    <t>Vokolková</t>
  </si>
  <si>
    <t>Dejdová</t>
  </si>
  <si>
    <t>Weissová</t>
  </si>
  <si>
    <t>Miláčková</t>
  </si>
  <si>
    <t>Holcmanová</t>
  </si>
  <si>
    <t>Renková</t>
  </si>
  <si>
    <t>Honzíková</t>
  </si>
  <si>
    <t>Adamcová</t>
  </si>
  <si>
    <t>Bulíčková</t>
  </si>
  <si>
    <t>TJ Sokol Kolín -  A</t>
  </si>
  <si>
    <t>TJ Sparta Kutná Hora -  Ženy</t>
  </si>
  <si>
    <t>Michaela Moravcová</t>
  </si>
  <si>
    <t>Jitka Bulíčková</t>
  </si>
  <si>
    <t>Ladislav Hetcl</t>
  </si>
  <si>
    <t>NBC175</t>
  </si>
  <si>
    <t>14.1.2017 Ladislav Hetcl</t>
  </si>
  <si>
    <t>Dopsání na soupisku:
Nela Kratochvílová, TJ Sparta Kutná Hora, 22100
Zdeňka Vokolková, TJ Sparta Kutná Hora, 23201</t>
  </si>
  <si>
    <t>14.1.2017,</t>
  </si>
  <si>
    <t>II/0483</t>
  </si>
  <si>
    <t>Tajč Vladislav</t>
  </si>
  <si>
    <t>Viková Dana</t>
  </si>
  <si>
    <t>Dvorská Eva</t>
  </si>
  <si>
    <t>Lucie</t>
  </si>
  <si>
    <t>Říhová</t>
  </si>
  <si>
    <t>Holubová</t>
  </si>
  <si>
    <t>Tomášková</t>
  </si>
  <si>
    <t>Dvorská</t>
  </si>
  <si>
    <t>Dana</t>
  </si>
  <si>
    <t>Hana</t>
  </si>
  <si>
    <t>Viková</t>
  </si>
  <si>
    <t>Mlejnková</t>
  </si>
  <si>
    <t>Zdenka</t>
  </si>
  <si>
    <t>Kolářová</t>
  </si>
  <si>
    <t>Černá</t>
  </si>
  <si>
    <t>Jana</t>
  </si>
  <si>
    <t>Abrahámová</t>
  </si>
  <si>
    <t>Samoláková</t>
  </si>
  <si>
    <t>Helena</t>
  </si>
  <si>
    <t>Jaroslava</t>
  </si>
  <si>
    <t>Šamalová</t>
  </si>
  <si>
    <t>Fukačová</t>
  </si>
  <si>
    <t>SKK Jičín B</t>
  </si>
  <si>
    <t>TJ Neratovice</t>
  </si>
  <si>
    <t>Kosmonosy</t>
  </si>
  <si>
    <t>14.1.2017  Fridrichovský</t>
  </si>
  <si>
    <t>Kovandová  Tereza 20194, náhradník 1. start, Matejková Miroslava 20275 náhradník 1. start</t>
  </si>
  <si>
    <t>16.00</t>
  </si>
  <si>
    <t>13.00</t>
  </si>
  <si>
    <t>II/0517</t>
  </si>
  <si>
    <t>Fridrichovský Zd.</t>
  </si>
  <si>
    <t>Kovandová A.</t>
  </si>
  <si>
    <t>Vytisková Z.</t>
  </si>
  <si>
    <t>Alena</t>
  </si>
  <si>
    <t>Aneta</t>
  </si>
  <si>
    <t>Kovandová</t>
  </si>
  <si>
    <t>Kusiová</t>
  </si>
  <si>
    <t>Jozefína</t>
  </si>
  <si>
    <t>Peroutková</t>
  </si>
  <si>
    <t>Vytisková</t>
  </si>
  <si>
    <t>Tereza</t>
  </si>
  <si>
    <t>Petra</t>
  </si>
  <si>
    <t>Skotáková</t>
  </si>
  <si>
    <t>Věra</t>
  </si>
  <si>
    <t>Kateřina</t>
  </si>
  <si>
    <t>Návarová</t>
  </si>
  <si>
    <t>Carvová</t>
  </si>
  <si>
    <t>Dita</t>
  </si>
  <si>
    <t>Štěpánka</t>
  </si>
  <si>
    <t>Kotorová</t>
  </si>
  <si>
    <t>Miroslava</t>
  </si>
  <si>
    <t>Takáčová</t>
  </si>
  <si>
    <t>Matejková</t>
  </si>
  <si>
    <t>TJ Sokol Chýnov</t>
  </si>
  <si>
    <t>TJ Spartak Pelhřimov</t>
  </si>
  <si>
    <t>14.01.2017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</si>
</sst>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127</v>
      </c>
      <c r="M1" s="116"/>
      <c r="N1" s="116"/>
      <c r="O1" s="117" t="s">
        <v>37</v>
      </c>
      <c r="P1" s="117"/>
      <c r="Q1" s="118" t="s">
        <v>128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127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126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125</v>
      </c>
      <c r="B8" s="100"/>
      <c r="C8" s="10">
        <v>1</v>
      </c>
      <c r="D8" s="11">
        <v>88</v>
      </c>
      <c r="E8" s="12">
        <v>43</v>
      </c>
      <c r="F8" s="12">
        <v>1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99" t="s">
        <v>124</v>
      </c>
      <c r="L8" s="100"/>
      <c r="M8" s="10">
        <v>1</v>
      </c>
      <c r="N8" s="11">
        <v>88</v>
      </c>
      <c r="O8" s="12">
        <v>36</v>
      </c>
      <c r="P8" s="12">
        <v>1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91</v>
      </c>
      <c r="E9" s="18">
        <v>42</v>
      </c>
      <c r="F9" s="18">
        <v>2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90</v>
      </c>
      <c r="O9" s="18">
        <v>42</v>
      </c>
      <c r="P9" s="18">
        <v>1</v>
      </c>
      <c r="Q9" s="19">
        <f>IF(AND(ISBLANK(N9),ISBLANK(O9)),"",N9+O9)</f>
        <v>132</v>
      </c>
      <c r="R9" s="20">
        <f>IF(ISNUMBER($H9),1-$H9,"")</f>
        <v>0</v>
      </c>
      <c r="S9" s="15"/>
    </row>
    <row r="10" spans="1:19" ht="12.75" customHeight="1" thickBot="1">
      <c r="A10" s="103" t="s">
        <v>123</v>
      </c>
      <c r="B10" s="104"/>
      <c r="C10" s="16">
        <v>3</v>
      </c>
      <c r="D10" s="17">
        <v>88</v>
      </c>
      <c r="E10" s="18">
        <v>41</v>
      </c>
      <c r="F10" s="18">
        <v>1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103" t="s">
        <v>88</v>
      </c>
      <c r="L10" s="104"/>
      <c r="M10" s="16">
        <v>3</v>
      </c>
      <c r="N10" s="17">
        <v>79</v>
      </c>
      <c r="O10" s="18">
        <v>41</v>
      </c>
      <c r="P10" s="18">
        <v>1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98</v>
      </c>
      <c r="E11" s="23">
        <v>62</v>
      </c>
      <c r="F11" s="23">
        <v>1</v>
      </c>
      <c r="G11" s="24">
        <f>IF(AND(ISBLANK(D11),ISBLANK(E11)),"",D11+E11)</f>
        <v>160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95</v>
      </c>
      <c r="O11" s="23">
        <v>50</v>
      </c>
      <c r="P11" s="23">
        <v>3</v>
      </c>
      <c r="Q11" s="24">
        <f>IF(AND(ISBLANK(N11),ISBLANK(O11)),"",N11+O11)</f>
        <v>145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20275</v>
      </c>
      <c r="B12" s="108"/>
      <c r="C12" s="26" t="s">
        <v>12</v>
      </c>
      <c r="D12" s="27">
        <f>IF(ISNUMBER($G12),SUM(D8:D11),"")</f>
        <v>365</v>
      </c>
      <c r="E12" s="28">
        <f>IF(ISNUMBER($G12),SUM(E8:E11),"")</f>
        <v>188</v>
      </c>
      <c r="F12" s="28">
        <f>IF(ISNUMBER($G12),SUM(F8:F11),"")</f>
        <v>5</v>
      </c>
      <c r="G12" s="29">
        <f>IF(SUM($G8:$G11)+SUM($Q8:$Q11)&gt;0,SUM(G8:G11),"")</f>
        <v>553</v>
      </c>
      <c r="H12" s="27">
        <f>IF(ISNUMBER($G12),SUM(H8:H11),"")</f>
        <v>4</v>
      </c>
      <c r="I12" s="120"/>
      <c r="K12" s="107">
        <v>15986</v>
      </c>
      <c r="L12" s="108"/>
      <c r="M12" s="26" t="s">
        <v>12</v>
      </c>
      <c r="N12" s="27">
        <f>IF(ISNUMBER($G12),SUM(N8:N11),"")</f>
        <v>352</v>
      </c>
      <c r="O12" s="28">
        <f>IF(ISNUMBER($G12),SUM(O8:O11),"")</f>
        <v>169</v>
      </c>
      <c r="P12" s="28">
        <f>IF(ISNUMBER($G12),SUM(P8:P11),"")</f>
        <v>6</v>
      </c>
      <c r="Q12" s="29">
        <f>IF(SUM($G8:$G11)+SUM($Q8:$Q11)&gt;0,SUM(Q8:Q11),"")</f>
        <v>521</v>
      </c>
      <c r="R12" s="27">
        <f>IF(ISNUMBER($G12),SUM(R8:R11),"")</f>
        <v>0</v>
      </c>
      <c r="S12" s="120"/>
    </row>
    <row r="13" spans="1:19" ht="12.75" customHeight="1">
      <c r="A13" s="99" t="s">
        <v>112</v>
      </c>
      <c r="B13" s="100"/>
      <c r="C13" s="10">
        <v>1</v>
      </c>
      <c r="D13" s="11">
        <v>84</v>
      </c>
      <c r="E13" s="12">
        <v>43</v>
      </c>
      <c r="F13" s="12">
        <v>1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99" t="s">
        <v>122</v>
      </c>
      <c r="L13" s="100"/>
      <c r="M13" s="10">
        <v>1</v>
      </c>
      <c r="N13" s="11">
        <v>88</v>
      </c>
      <c r="O13" s="12">
        <v>42</v>
      </c>
      <c r="P13" s="12">
        <v>0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92</v>
      </c>
      <c r="E14" s="18">
        <v>44</v>
      </c>
      <c r="F14" s="18">
        <v>1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91</v>
      </c>
      <c r="O14" s="18">
        <v>44</v>
      </c>
      <c r="P14" s="18">
        <v>1</v>
      </c>
      <c r="Q14" s="19">
        <f>IF(AND(ISBLANK(N14),ISBLANK(O14)),"",N14+O14)</f>
        <v>135</v>
      </c>
      <c r="R14" s="20">
        <f>IF(ISNUMBER($H14),1-$H14,"")</f>
        <v>0</v>
      </c>
      <c r="S14" s="15"/>
    </row>
    <row r="15" spans="1:19" ht="12.75" customHeight="1" thickBot="1">
      <c r="A15" s="103" t="s">
        <v>121</v>
      </c>
      <c r="B15" s="104"/>
      <c r="C15" s="16">
        <v>3</v>
      </c>
      <c r="D15" s="17">
        <v>87</v>
      </c>
      <c r="E15" s="18">
        <v>52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103" t="s">
        <v>120</v>
      </c>
      <c r="L15" s="104"/>
      <c r="M15" s="16">
        <v>3</v>
      </c>
      <c r="N15" s="17">
        <v>86</v>
      </c>
      <c r="O15" s="18">
        <v>52</v>
      </c>
      <c r="P15" s="18">
        <v>0</v>
      </c>
      <c r="Q15" s="19">
        <f>IF(AND(ISBLANK(N15),ISBLANK(O15)),"",N15+O15)</f>
        <v>138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90</v>
      </c>
      <c r="E16" s="23">
        <v>44</v>
      </c>
      <c r="F16" s="23">
        <v>1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85</v>
      </c>
      <c r="O16" s="23">
        <v>33</v>
      </c>
      <c r="P16" s="23">
        <v>0</v>
      </c>
      <c r="Q16" s="24">
        <f>IF(AND(ISBLANK(N16),ISBLANK(O16)),"",N16+O16)</f>
        <v>118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22010</v>
      </c>
      <c r="B17" s="108"/>
      <c r="C17" s="26" t="s">
        <v>12</v>
      </c>
      <c r="D17" s="27">
        <f>IF(ISNUMBER($G17),SUM(D13:D16),"")</f>
        <v>353</v>
      </c>
      <c r="E17" s="28">
        <f>IF(ISNUMBER($G17),SUM(E13:E16),"")</f>
        <v>183</v>
      </c>
      <c r="F17" s="28">
        <f>IF(ISNUMBER($G17),SUM(F13:F16),"")</f>
        <v>3</v>
      </c>
      <c r="G17" s="29">
        <f>IF(SUM($G13:$G16)+SUM($Q13:$Q16)&gt;0,SUM(G13:G16),"")</f>
        <v>536</v>
      </c>
      <c r="H17" s="27">
        <f>IF(ISNUMBER($G17),SUM(H13:H16),"")</f>
        <v>3</v>
      </c>
      <c r="I17" s="120"/>
      <c r="K17" s="107">
        <v>1454</v>
      </c>
      <c r="L17" s="108"/>
      <c r="M17" s="26" t="s">
        <v>12</v>
      </c>
      <c r="N17" s="27">
        <f>IF(ISNUMBER($G17),SUM(N13:N16),"")</f>
        <v>350</v>
      </c>
      <c r="O17" s="28">
        <f>IF(ISNUMBER($G17),SUM(O13:O16),"")</f>
        <v>171</v>
      </c>
      <c r="P17" s="28">
        <f>IF(ISNUMBER($G17),SUM(P13:P16),"")</f>
        <v>1</v>
      </c>
      <c r="Q17" s="29">
        <f>IF(SUM($G13:$G16)+SUM($Q13:$Q16)&gt;0,SUM(Q13:Q16),"")</f>
        <v>521</v>
      </c>
      <c r="R17" s="27">
        <f>IF(ISNUMBER($G17),SUM(R13:R16),"")</f>
        <v>1</v>
      </c>
      <c r="S17" s="120"/>
    </row>
    <row r="18" spans="1:19" ht="12.75" customHeight="1">
      <c r="A18" s="99" t="s">
        <v>119</v>
      </c>
      <c r="B18" s="100"/>
      <c r="C18" s="10">
        <v>1</v>
      </c>
      <c r="D18" s="11">
        <v>86</v>
      </c>
      <c r="E18" s="12">
        <v>26</v>
      </c>
      <c r="F18" s="12">
        <v>4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99" t="s">
        <v>118</v>
      </c>
      <c r="L18" s="100"/>
      <c r="M18" s="10">
        <v>1</v>
      </c>
      <c r="N18" s="11">
        <v>86</v>
      </c>
      <c r="O18" s="12">
        <v>35</v>
      </c>
      <c r="P18" s="12">
        <v>1</v>
      </c>
      <c r="Q18" s="13">
        <f>IF(AND(ISBLANK(N18),ISBLANK(O18)),"",N18+O18)</f>
        <v>121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79</v>
      </c>
      <c r="E19" s="18">
        <v>66</v>
      </c>
      <c r="F19" s="18">
        <v>0</v>
      </c>
      <c r="G19" s="19">
        <f>IF(AND(ISBLANK(D19),ISBLANK(E19)),"",D19+E19)</f>
        <v>145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87</v>
      </c>
      <c r="O19" s="18">
        <v>25</v>
      </c>
      <c r="P19" s="18">
        <v>3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103" t="s">
        <v>117</v>
      </c>
      <c r="B20" s="104"/>
      <c r="C20" s="16">
        <v>3</v>
      </c>
      <c r="D20" s="17">
        <v>87</v>
      </c>
      <c r="E20" s="18">
        <v>35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103" t="s">
        <v>116</v>
      </c>
      <c r="L20" s="104"/>
      <c r="M20" s="16">
        <v>3</v>
      </c>
      <c r="N20" s="17">
        <v>93</v>
      </c>
      <c r="O20" s="18">
        <v>25</v>
      </c>
      <c r="P20" s="18">
        <v>4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76</v>
      </c>
      <c r="E21" s="23">
        <v>35</v>
      </c>
      <c r="F21" s="23">
        <v>2</v>
      </c>
      <c r="G21" s="24">
        <f>IF(AND(ISBLANK(D21),ISBLANK(E21)),"",D21+E21)</f>
        <v>111</v>
      </c>
      <c r="H21" s="25">
        <f>IF(OR(ISNUMBER($G21),ISNUMBER($Q21)),(SIGN(N($G21)-N($Q21))+1)/2,"")</f>
        <v>0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83</v>
      </c>
      <c r="O21" s="23">
        <v>52</v>
      </c>
      <c r="P21" s="23">
        <v>0</v>
      </c>
      <c r="Q21" s="24">
        <f>IF(AND(ISBLANK(N21),ISBLANK(O21)),"",N21+O21)</f>
        <v>135</v>
      </c>
      <c r="R21" s="25">
        <f>IF(ISNUMBER($H21),1-$H21,"")</f>
        <v>1</v>
      </c>
      <c r="S21" s="119">
        <f>IF(ISNUMBER($I21),1-$I21,"")</f>
        <v>0</v>
      </c>
    </row>
    <row r="22" spans="1:19" ht="15.75" customHeight="1" thickBot="1">
      <c r="A22" s="107">
        <v>22578</v>
      </c>
      <c r="B22" s="108"/>
      <c r="C22" s="26" t="s">
        <v>12</v>
      </c>
      <c r="D22" s="27">
        <f>IF(ISNUMBER($G22),SUM(D18:D21),"")</f>
        <v>328</v>
      </c>
      <c r="E22" s="28">
        <f>IF(ISNUMBER($G22),SUM(E18:E21),"")</f>
        <v>162</v>
      </c>
      <c r="F22" s="28">
        <f>IF(ISNUMBER($G22),SUM(F18:F21),"")</f>
        <v>9</v>
      </c>
      <c r="G22" s="29">
        <f>IF(SUM($G18:$G21)+SUM($Q18:$Q21)&gt;0,SUM(G18:G21),"")</f>
        <v>490</v>
      </c>
      <c r="H22" s="27">
        <f>IF(ISNUMBER($G22),SUM(H18:H21),"")</f>
        <v>2</v>
      </c>
      <c r="I22" s="120"/>
      <c r="K22" s="107">
        <v>11452</v>
      </c>
      <c r="L22" s="108"/>
      <c r="M22" s="26" t="s">
        <v>12</v>
      </c>
      <c r="N22" s="27">
        <f>IF(ISNUMBER($G22),SUM(N18:N21),"")</f>
        <v>349</v>
      </c>
      <c r="O22" s="28">
        <f>IF(ISNUMBER($G22),SUM(O18:O21),"")</f>
        <v>137</v>
      </c>
      <c r="P22" s="28">
        <f>IF(ISNUMBER($G22),SUM(P18:P21),"")</f>
        <v>8</v>
      </c>
      <c r="Q22" s="29">
        <f>IF(SUM($G18:$G21)+SUM($Q18:$Q21)&gt;0,SUM(Q18:Q21),"")</f>
        <v>486</v>
      </c>
      <c r="R22" s="27">
        <f>IF(ISNUMBER($G22),SUM(R18:R21),"")</f>
        <v>2</v>
      </c>
      <c r="S22" s="120"/>
    </row>
    <row r="23" spans="1:19" ht="12.75" customHeight="1">
      <c r="A23" s="99" t="s">
        <v>115</v>
      </c>
      <c r="B23" s="100"/>
      <c r="C23" s="10">
        <v>1</v>
      </c>
      <c r="D23" s="11">
        <v>86</v>
      </c>
      <c r="E23" s="12">
        <v>43</v>
      </c>
      <c r="F23" s="12">
        <v>0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99" t="s">
        <v>108</v>
      </c>
      <c r="L23" s="100"/>
      <c r="M23" s="10">
        <v>1</v>
      </c>
      <c r="N23" s="11">
        <v>91</v>
      </c>
      <c r="O23" s="12">
        <v>45</v>
      </c>
      <c r="P23" s="12">
        <v>0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87</v>
      </c>
      <c r="E24" s="18">
        <v>27</v>
      </c>
      <c r="F24" s="18">
        <v>3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90</v>
      </c>
      <c r="O24" s="18">
        <v>26</v>
      </c>
      <c r="P24" s="18">
        <v>2</v>
      </c>
      <c r="Q24" s="19">
        <f>IF(AND(ISBLANK(N24),ISBLANK(O24)),"",N24+O24)</f>
        <v>116</v>
      </c>
      <c r="R24" s="20">
        <f>IF(ISNUMBER($H24),1-$H24,"")</f>
        <v>1</v>
      </c>
      <c r="S24" s="15"/>
    </row>
    <row r="25" spans="1:19" ht="12.75" customHeight="1" thickBot="1">
      <c r="A25" s="103" t="s">
        <v>114</v>
      </c>
      <c r="B25" s="104"/>
      <c r="C25" s="16">
        <v>3</v>
      </c>
      <c r="D25" s="17">
        <v>87</v>
      </c>
      <c r="E25" s="18">
        <v>51</v>
      </c>
      <c r="F25" s="18">
        <v>0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103" t="s">
        <v>113</v>
      </c>
      <c r="L25" s="104"/>
      <c r="M25" s="16">
        <v>3</v>
      </c>
      <c r="N25" s="17">
        <v>90</v>
      </c>
      <c r="O25" s="18">
        <v>34</v>
      </c>
      <c r="P25" s="18">
        <v>1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97</v>
      </c>
      <c r="E26" s="23">
        <v>36</v>
      </c>
      <c r="F26" s="23">
        <v>1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98</v>
      </c>
      <c r="O26" s="23">
        <v>27</v>
      </c>
      <c r="P26" s="23">
        <v>2</v>
      </c>
      <c r="Q26" s="24">
        <f>IF(AND(ISBLANK(N26),ISBLANK(O26)),"",N26+O26)</f>
        <v>125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7">
        <v>13432</v>
      </c>
      <c r="B27" s="108"/>
      <c r="C27" s="26" t="s">
        <v>12</v>
      </c>
      <c r="D27" s="27">
        <f>IF(ISNUMBER($G27),SUM(D23:D26),"")</f>
        <v>357</v>
      </c>
      <c r="E27" s="28">
        <f>IF(ISNUMBER($G27),SUM(E23:E26),"")</f>
        <v>157</v>
      </c>
      <c r="F27" s="28">
        <f>IF(ISNUMBER($G27),SUM(F23:F26),"")</f>
        <v>4</v>
      </c>
      <c r="G27" s="29">
        <f>IF(SUM($G23:$G26)+SUM($Q23:$Q26)&gt;0,SUM(G23:G26),"")</f>
        <v>514</v>
      </c>
      <c r="H27" s="27">
        <f>IF(ISNUMBER($G27),SUM(H23:H26),"")</f>
        <v>2</v>
      </c>
      <c r="I27" s="120"/>
      <c r="K27" s="107">
        <v>20194</v>
      </c>
      <c r="L27" s="108"/>
      <c r="M27" s="26" t="s">
        <v>12</v>
      </c>
      <c r="N27" s="27">
        <f>IF(ISNUMBER($G27),SUM(N23:N26),"")</f>
        <v>369</v>
      </c>
      <c r="O27" s="28">
        <f>IF(ISNUMBER($G27),SUM(O23:O26),"")</f>
        <v>132</v>
      </c>
      <c r="P27" s="28">
        <f>IF(ISNUMBER($G27),SUM(P23:P26),"")</f>
        <v>5</v>
      </c>
      <c r="Q27" s="29">
        <f>IF(SUM($G23:$G26)+SUM($Q23:$Q26)&gt;0,SUM(Q23:Q26),"")</f>
        <v>501</v>
      </c>
      <c r="R27" s="27">
        <f>IF(ISNUMBER($G27),SUM(R23:R26),"")</f>
        <v>2</v>
      </c>
      <c r="S27" s="120"/>
    </row>
    <row r="28" spans="1:19" ht="12.75" customHeight="1">
      <c r="A28" s="99" t="s">
        <v>112</v>
      </c>
      <c r="B28" s="100"/>
      <c r="C28" s="10">
        <v>1</v>
      </c>
      <c r="D28" s="11">
        <v>87</v>
      </c>
      <c r="E28" s="12">
        <v>39</v>
      </c>
      <c r="F28" s="12">
        <v>0</v>
      </c>
      <c r="G28" s="13">
        <f>IF(AND(ISBLANK(D28),ISBLANK(E28)),"",D28+E28)</f>
        <v>126</v>
      </c>
      <c r="H28" s="14">
        <f>IF(OR(ISNUMBER($G28),ISNUMBER($Q28)),(SIGN(N($G28)-N($Q28))+1)/2,"")</f>
        <v>1</v>
      </c>
      <c r="I28" s="15"/>
      <c r="K28" s="99" t="s">
        <v>111</v>
      </c>
      <c r="L28" s="100"/>
      <c r="M28" s="10">
        <v>1</v>
      </c>
      <c r="N28" s="11">
        <v>87</v>
      </c>
      <c r="O28" s="12">
        <v>36</v>
      </c>
      <c r="P28" s="12">
        <v>2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83</v>
      </c>
      <c r="E29" s="18">
        <v>54</v>
      </c>
      <c r="F29" s="18">
        <v>2</v>
      </c>
      <c r="G29" s="19">
        <f>IF(AND(ISBLANK(D29),ISBLANK(E29)),"",D29+E29)</f>
        <v>137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96</v>
      </c>
      <c r="O29" s="18">
        <v>42</v>
      </c>
      <c r="P29" s="18">
        <v>4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103" t="s">
        <v>110</v>
      </c>
      <c r="B30" s="104"/>
      <c r="C30" s="16">
        <v>3</v>
      </c>
      <c r="D30" s="17">
        <v>85</v>
      </c>
      <c r="E30" s="18">
        <v>53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03" t="s">
        <v>82</v>
      </c>
      <c r="L30" s="104"/>
      <c r="M30" s="16">
        <v>3</v>
      </c>
      <c r="N30" s="17">
        <v>78</v>
      </c>
      <c r="O30" s="18">
        <v>36</v>
      </c>
      <c r="P30" s="18">
        <v>4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94</v>
      </c>
      <c r="E31" s="23">
        <v>44</v>
      </c>
      <c r="F31" s="23">
        <v>1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5"/>
      <c r="L31" s="106"/>
      <c r="M31" s="21">
        <v>4</v>
      </c>
      <c r="N31" s="22">
        <v>98</v>
      </c>
      <c r="O31" s="23">
        <v>36</v>
      </c>
      <c r="P31" s="23">
        <v>3</v>
      </c>
      <c r="Q31" s="24">
        <f>IF(AND(ISBLANK(N31),ISBLANK(O31)),"",N31+O31)</f>
        <v>134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7">
        <v>19933</v>
      </c>
      <c r="B32" s="108"/>
      <c r="C32" s="26" t="s">
        <v>12</v>
      </c>
      <c r="D32" s="27">
        <f>IF(ISNUMBER($G32),SUM(D28:D31),"")</f>
        <v>349</v>
      </c>
      <c r="E32" s="28">
        <f>IF(ISNUMBER($G32),SUM(E28:E31),"")</f>
        <v>190</v>
      </c>
      <c r="F32" s="28">
        <f>IF(ISNUMBER($G32),SUM(F28:F31),"")</f>
        <v>4</v>
      </c>
      <c r="G32" s="29">
        <f>IF(SUM($G28:$G31)+SUM($Q28:$Q31)&gt;0,SUM(G28:G31),"")</f>
        <v>539</v>
      </c>
      <c r="H32" s="27">
        <f>IF(ISNUMBER($G32),SUM(H28:H31),"")</f>
        <v>3</v>
      </c>
      <c r="I32" s="120"/>
      <c r="K32" s="107">
        <v>2826</v>
      </c>
      <c r="L32" s="108"/>
      <c r="M32" s="26" t="s">
        <v>12</v>
      </c>
      <c r="N32" s="27">
        <f>IF(ISNUMBER($G32),SUM(N28:N31),"")</f>
        <v>359</v>
      </c>
      <c r="O32" s="28">
        <f>IF(ISNUMBER($G32),SUM(O28:O31),"")</f>
        <v>150</v>
      </c>
      <c r="P32" s="28">
        <f>IF(ISNUMBER($G32),SUM(P28:P31),"")</f>
        <v>13</v>
      </c>
      <c r="Q32" s="29">
        <f>IF(SUM($G28:$G31)+SUM($Q28:$Q31)&gt;0,SUM(Q28:Q31),"")</f>
        <v>509</v>
      </c>
      <c r="R32" s="27">
        <f>IF(ISNUMBER($G32),SUM(R28:R31),"")</f>
        <v>1</v>
      </c>
      <c r="S32" s="120"/>
    </row>
    <row r="33" spans="1:19" ht="12.75" customHeight="1">
      <c r="A33" s="99" t="s">
        <v>109</v>
      </c>
      <c r="B33" s="100"/>
      <c r="C33" s="10">
        <v>1</v>
      </c>
      <c r="D33" s="11">
        <v>85</v>
      </c>
      <c r="E33" s="12">
        <v>53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9" t="s">
        <v>108</v>
      </c>
      <c r="L33" s="100"/>
      <c r="M33" s="10">
        <v>1</v>
      </c>
      <c r="N33" s="11">
        <v>91</v>
      </c>
      <c r="O33" s="12">
        <v>34</v>
      </c>
      <c r="P33" s="12">
        <v>1</v>
      </c>
      <c r="Q33" s="13">
        <f>IF(AND(ISBLANK(N33),ISBLANK(O33)),"",N33+O33)</f>
        <v>125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87</v>
      </c>
      <c r="E34" s="18">
        <v>44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89</v>
      </c>
      <c r="O34" s="18">
        <v>45</v>
      </c>
      <c r="P34" s="18">
        <v>0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3" t="s">
        <v>107</v>
      </c>
      <c r="B35" s="104"/>
      <c r="C35" s="16">
        <v>3</v>
      </c>
      <c r="D35" s="17">
        <v>92</v>
      </c>
      <c r="E35" s="18">
        <v>35</v>
      </c>
      <c r="F35" s="18">
        <v>3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103" t="s">
        <v>106</v>
      </c>
      <c r="L35" s="104"/>
      <c r="M35" s="16">
        <v>3</v>
      </c>
      <c r="N35" s="17">
        <v>83</v>
      </c>
      <c r="O35" s="18">
        <v>42</v>
      </c>
      <c r="P35" s="18">
        <v>1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88</v>
      </c>
      <c r="E36" s="23">
        <v>36</v>
      </c>
      <c r="F36" s="23">
        <v>1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96</v>
      </c>
      <c r="O36" s="23">
        <v>45</v>
      </c>
      <c r="P36" s="23">
        <v>0</v>
      </c>
      <c r="Q36" s="24">
        <f>IF(AND(ISBLANK(N36),ISBLANK(O36)),"",N36+O36)</f>
        <v>141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7">
        <v>21363</v>
      </c>
      <c r="B37" s="108"/>
      <c r="C37" s="26" t="s">
        <v>12</v>
      </c>
      <c r="D37" s="27">
        <f>IF(ISNUMBER($G37),SUM(D33:D36),"")</f>
        <v>352</v>
      </c>
      <c r="E37" s="28">
        <f>IF(ISNUMBER($G37),SUM(E33:E36),"")</f>
        <v>168</v>
      </c>
      <c r="F37" s="28">
        <f>IF(ISNUMBER($G37),SUM(F33:F36),"")</f>
        <v>6</v>
      </c>
      <c r="G37" s="29">
        <f>IF(SUM($G33:$G36)+SUM($Q33:$Q36)&gt;0,SUM(G33:G36),"")</f>
        <v>520</v>
      </c>
      <c r="H37" s="27">
        <f>IF(ISNUMBER($G37),SUM(H33:H36),"")</f>
        <v>2</v>
      </c>
      <c r="I37" s="120"/>
      <c r="K37" s="107">
        <v>2816</v>
      </c>
      <c r="L37" s="108"/>
      <c r="M37" s="26" t="s">
        <v>12</v>
      </c>
      <c r="N37" s="27">
        <f>IF(ISNUMBER($G37),SUM(N33:N36),"")</f>
        <v>359</v>
      </c>
      <c r="O37" s="28">
        <f>IF(ISNUMBER($G37),SUM(O33:O36),"")</f>
        <v>166</v>
      </c>
      <c r="P37" s="28">
        <f>IF(ISNUMBER($G37),SUM(P33:P36),"")</f>
        <v>2</v>
      </c>
      <c r="Q37" s="29">
        <f>IF(SUM($G33:$G36)+SUM($Q33:$Q36)&gt;0,SUM(Q33:Q36),"")</f>
        <v>525</v>
      </c>
      <c r="R37" s="27">
        <f>IF(ISNUMBER($G37),SUM(R33:R36),"")</f>
        <v>2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1048</v>
      </c>
      <c r="F39" s="34">
        <f>IF(ISNUMBER($G39),SUM(F12,F17,F22,F27,F32,F37),"")</f>
        <v>31</v>
      </c>
      <c r="G39" s="35">
        <f>IF(SUM($G$8:$G$37)+SUM($Q$8:$Q$37)&gt;0,SUM(G12,G17,G22,G27,G32,G37),"")</f>
        <v>3152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2138</v>
      </c>
      <c r="O39" s="34">
        <f>IF(ISNUMBER($G39),SUM(O12,O17,O22,O27,O32,O37),"")</f>
        <v>925</v>
      </c>
      <c r="P39" s="34">
        <f>IF(ISNUMBER($G39),SUM(P12,P17,P22,P27,P32,P37),"")</f>
        <v>35</v>
      </c>
      <c r="Q39" s="35">
        <f>IF(SUM($G$8:$G$37)+SUM($Q$8:$Q$37)&gt;0,SUM(Q12,Q17,Q22,Q27,Q32,Q37),"")</f>
        <v>3063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105</v>
      </c>
      <c r="D41" s="71"/>
      <c r="E41" s="71"/>
      <c r="G41" s="92"/>
      <c r="H41" s="92"/>
      <c r="I41" s="39">
        <f>IF(ISNUMBER(I$39),SUM(I11,I16,I21,I26,I31,I36,I39),"")</f>
        <v>7</v>
      </c>
      <c r="K41" s="38"/>
      <c r="L41" s="42" t="s">
        <v>22</v>
      </c>
      <c r="M41" s="71" t="s">
        <v>104</v>
      </c>
      <c r="N41" s="71"/>
      <c r="O41" s="71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103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102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Pelhřimov – TJ Sokol Chýnov</v>
      </c>
    </row>
    <row r="46" spans="2:11" ht="19.5" customHeight="1">
      <c r="B46" s="2" t="s">
        <v>31</v>
      </c>
      <c r="C46" s="96" t="s">
        <v>101</v>
      </c>
      <c r="D46" s="96"/>
      <c r="I46" s="2" t="s">
        <v>33</v>
      </c>
      <c r="J46" s="96">
        <v>21</v>
      </c>
      <c r="K46" s="96"/>
    </row>
    <row r="47" spans="2:19" ht="19.5" customHeight="1">
      <c r="B47" s="2" t="s">
        <v>32</v>
      </c>
      <c r="C47" s="98" t="s">
        <v>100</v>
      </c>
      <c r="D47" s="98"/>
      <c r="I47" s="2" t="s">
        <v>34</v>
      </c>
      <c r="J47" s="98">
        <v>10</v>
      </c>
      <c r="K47" s="98"/>
      <c r="P47" s="2" t="s">
        <v>35</v>
      </c>
      <c r="Q47" s="93">
        <v>43707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99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98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36" sqref="D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97</v>
      </c>
      <c r="M1" s="116"/>
      <c r="N1" s="116"/>
      <c r="O1" s="117" t="s">
        <v>37</v>
      </c>
      <c r="P1" s="117"/>
      <c r="Q1" s="134">
        <v>42749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96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95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94</v>
      </c>
      <c r="B8" s="100"/>
      <c r="C8" s="10">
        <v>1</v>
      </c>
      <c r="D8" s="11">
        <v>87</v>
      </c>
      <c r="E8" s="12">
        <v>36</v>
      </c>
      <c r="F8" s="12">
        <v>0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99" t="s">
        <v>93</v>
      </c>
      <c r="L8" s="100"/>
      <c r="M8" s="10">
        <v>1</v>
      </c>
      <c r="N8" s="11">
        <v>81</v>
      </c>
      <c r="O8" s="12">
        <v>44</v>
      </c>
      <c r="P8" s="12">
        <v>1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83</v>
      </c>
      <c r="E9" s="18">
        <v>18</v>
      </c>
      <c r="F9" s="18">
        <v>5</v>
      </c>
      <c r="G9" s="19">
        <f>IF(AND(ISBLANK(D9),ISBLANK(E9)),"",D9+E9)</f>
        <v>101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84</v>
      </c>
      <c r="O9" s="18">
        <v>36</v>
      </c>
      <c r="P9" s="18">
        <v>0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 thickBot="1">
      <c r="A10" s="103" t="s">
        <v>92</v>
      </c>
      <c r="B10" s="104"/>
      <c r="C10" s="16">
        <v>3</v>
      </c>
      <c r="D10" s="17">
        <v>89</v>
      </c>
      <c r="E10" s="18">
        <v>42</v>
      </c>
      <c r="F10" s="18">
        <v>0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103" t="s">
        <v>91</v>
      </c>
      <c r="L10" s="104"/>
      <c r="M10" s="16">
        <v>3</v>
      </c>
      <c r="N10" s="17">
        <v>79</v>
      </c>
      <c r="O10" s="18">
        <v>36</v>
      </c>
      <c r="P10" s="18">
        <v>3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88</v>
      </c>
      <c r="E11" s="23">
        <v>52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86</v>
      </c>
      <c r="O11" s="23">
        <v>42</v>
      </c>
      <c r="P11" s="23">
        <v>1</v>
      </c>
      <c r="Q11" s="24">
        <f>IF(AND(ISBLANK(N11),ISBLANK(O11)),"",N11+O11)</f>
        <v>128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4484</v>
      </c>
      <c r="B12" s="108"/>
      <c r="C12" s="26" t="s">
        <v>12</v>
      </c>
      <c r="D12" s="27">
        <f>IF(ISNUMBER($G12),SUM(D8:D11),"")</f>
        <v>347</v>
      </c>
      <c r="E12" s="28">
        <f>IF(ISNUMBER($G12),SUM(E8:E11),"")</f>
        <v>148</v>
      </c>
      <c r="F12" s="28">
        <f>IF(ISNUMBER($G12),SUM(F8:F11),"")</f>
        <v>6</v>
      </c>
      <c r="G12" s="29">
        <f>IF(SUM($G8:$G11)+SUM($Q8:$Q11)&gt;0,SUM(G8:G11),"")</f>
        <v>495</v>
      </c>
      <c r="H12" s="27">
        <f>IF(ISNUMBER($G12),SUM(H8:H11),"")</f>
        <v>2</v>
      </c>
      <c r="I12" s="120"/>
      <c r="K12" s="107">
        <v>22269</v>
      </c>
      <c r="L12" s="108"/>
      <c r="M12" s="26" t="s">
        <v>12</v>
      </c>
      <c r="N12" s="27">
        <f>IF(ISNUMBER($G12),SUM(N8:N11),"")</f>
        <v>330</v>
      </c>
      <c r="O12" s="28">
        <f>IF(ISNUMBER($G12),SUM(O8:O11),"")</f>
        <v>158</v>
      </c>
      <c r="P12" s="28">
        <f>IF(ISNUMBER($G12),SUM(P8:P11),"")</f>
        <v>5</v>
      </c>
      <c r="Q12" s="29">
        <f>IF(SUM($G8:$G11)+SUM($Q8:$Q11)&gt;0,SUM(Q8:Q11),"")</f>
        <v>488</v>
      </c>
      <c r="R12" s="27">
        <f>IF(ISNUMBER($G12),SUM(R8:R11),"")</f>
        <v>2</v>
      </c>
      <c r="S12" s="120"/>
    </row>
    <row r="13" spans="1:19" ht="12.75" customHeight="1">
      <c r="A13" s="99" t="s">
        <v>90</v>
      </c>
      <c r="B13" s="100"/>
      <c r="C13" s="10">
        <v>1</v>
      </c>
      <c r="D13" s="11">
        <v>84</v>
      </c>
      <c r="E13" s="12">
        <v>52</v>
      </c>
      <c r="F13" s="12">
        <v>2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99" t="s">
        <v>89</v>
      </c>
      <c r="L13" s="100"/>
      <c r="M13" s="10">
        <v>1</v>
      </c>
      <c r="N13" s="11">
        <v>84</v>
      </c>
      <c r="O13" s="12">
        <v>17</v>
      </c>
      <c r="P13" s="12">
        <v>6</v>
      </c>
      <c r="Q13" s="13">
        <f>IF(AND(ISBLANK(N13),ISBLANK(O13)),"",N13+O13)</f>
        <v>101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77</v>
      </c>
      <c r="E14" s="18">
        <v>36</v>
      </c>
      <c r="F14" s="18">
        <v>0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90</v>
      </c>
      <c r="O14" s="18">
        <v>57</v>
      </c>
      <c r="P14" s="18">
        <v>0</v>
      </c>
      <c r="Q14" s="19">
        <f>IF(AND(ISBLANK(N14),ISBLANK(O14)),"",N14+O14)</f>
        <v>147</v>
      </c>
      <c r="R14" s="20">
        <f>IF(ISNUMBER($H14),1-$H14,"")</f>
        <v>1</v>
      </c>
      <c r="S14" s="15"/>
    </row>
    <row r="15" spans="1:19" ht="12.75" customHeight="1" thickBot="1">
      <c r="A15" s="103" t="s">
        <v>88</v>
      </c>
      <c r="B15" s="104"/>
      <c r="C15" s="16">
        <v>3</v>
      </c>
      <c r="D15" s="17">
        <v>84</v>
      </c>
      <c r="E15" s="18">
        <v>43</v>
      </c>
      <c r="F15" s="18">
        <v>3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03" t="s">
        <v>88</v>
      </c>
      <c r="L15" s="104"/>
      <c r="M15" s="16">
        <v>3</v>
      </c>
      <c r="N15" s="17">
        <v>90</v>
      </c>
      <c r="O15" s="18">
        <v>36</v>
      </c>
      <c r="P15" s="18">
        <v>1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81</v>
      </c>
      <c r="E16" s="23">
        <v>44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78</v>
      </c>
      <c r="O16" s="23">
        <v>35</v>
      </c>
      <c r="P16" s="23">
        <v>2</v>
      </c>
      <c r="Q16" s="24">
        <f>IF(AND(ISBLANK(N16),ISBLANK(O16)),"",N16+O16)</f>
        <v>113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4895</v>
      </c>
      <c r="B17" s="108"/>
      <c r="C17" s="26" t="s">
        <v>12</v>
      </c>
      <c r="D17" s="27">
        <f>IF(ISNUMBER($G17),SUM(D13:D16),"")</f>
        <v>326</v>
      </c>
      <c r="E17" s="28">
        <f>IF(ISNUMBER($G17),SUM(E13:E16),"")</f>
        <v>175</v>
      </c>
      <c r="F17" s="28">
        <f>IF(ISNUMBER($G17),SUM(F13:F16),"")</f>
        <v>7</v>
      </c>
      <c r="G17" s="29">
        <f>IF(SUM($G13:$G16)+SUM($Q13:$Q16)&gt;0,SUM(G13:G16),"")</f>
        <v>501</v>
      </c>
      <c r="H17" s="27">
        <f>IF(ISNUMBER($G17),SUM(H13:H16),"")</f>
        <v>3</v>
      </c>
      <c r="I17" s="120"/>
      <c r="K17" s="107">
        <v>19000</v>
      </c>
      <c r="L17" s="108"/>
      <c r="M17" s="26" t="s">
        <v>12</v>
      </c>
      <c r="N17" s="27">
        <f>IF(ISNUMBER($G17),SUM(N13:N16),"")</f>
        <v>342</v>
      </c>
      <c r="O17" s="28">
        <f>IF(ISNUMBER($G17),SUM(O13:O16),"")</f>
        <v>145</v>
      </c>
      <c r="P17" s="28">
        <f>IF(ISNUMBER($G17),SUM(P13:P16),"")</f>
        <v>9</v>
      </c>
      <c r="Q17" s="29">
        <f>IF(SUM($G13:$G16)+SUM($Q13:$Q16)&gt;0,SUM(Q13:Q16),"")</f>
        <v>487</v>
      </c>
      <c r="R17" s="27">
        <f>IF(ISNUMBER($G17),SUM(R13:R16),"")</f>
        <v>1</v>
      </c>
      <c r="S17" s="120"/>
    </row>
    <row r="18" spans="1:19" ht="12.75" customHeight="1">
      <c r="A18" s="99" t="s">
        <v>87</v>
      </c>
      <c r="B18" s="100"/>
      <c r="C18" s="10">
        <v>1</v>
      </c>
      <c r="D18" s="11">
        <v>92</v>
      </c>
      <c r="E18" s="12">
        <v>36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99" t="s">
        <v>86</v>
      </c>
      <c r="L18" s="100"/>
      <c r="M18" s="10">
        <v>1</v>
      </c>
      <c r="N18" s="11">
        <v>75</v>
      </c>
      <c r="O18" s="12">
        <v>44</v>
      </c>
      <c r="P18" s="12">
        <v>1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83</v>
      </c>
      <c r="E19" s="18">
        <v>44</v>
      </c>
      <c r="F19" s="18">
        <v>0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92</v>
      </c>
      <c r="O19" s="18">
        <v>44</v>
      </c>
      <c r="P19" s="18">
        <v>2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103" t="s">
        <v>85</v>
      </c>
      <c r="B20" s="104"/>
      <c r="C20" s="16">
        <v>3</v>
      </c>
      <c r="D20" s="17">
        <v>71</v>
      </c>
      <c r="E20" s="18">
        <v>26</v>
      </c>
      <c r="F20" s="18">
        <v>4</v>
      </c>
      <c r="G20" s="19">
        <f>IF(AND(ISBLANK(D20),ISBLANK(E20)),"",D20+E20)</f>
        <v>97</v>
      </c>
      <c r="H20" s="20">
        <f>IF(OR(ISNUMBER($G20),ISNUMBER($Q20)),(SIGN(N($G20)-N($Q20))+1)/2,"")</f>
        <v>0</v>
      </c>
      <c r="I20" s="15"/>
      <c r="K20" s="103" t="s">
        <v>50</v>
      </c>
      <c r="L20" s="104"/>
      <c r="M20" s="16">
        <v>3</v>
      </c>
      <c r="N20" s="17">
        <v>89</v>
      </c>
      <c r="O20" s="18">
        <v>44</v>
      </c>
      <c r="P20" s="18">
        <v>2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88</v>
      </c>
      <c r="E21" s="23">
        <v>36</v>
      </c>
      <c r="F21" s="23">
        <v>1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5"/>
      <c r="L21" s="106"/>
      <c r="M21" s="21">
        <v>4</v>
      </c>
      <c r="N21" s="22">
        <v>91</v>
      </c>
      <c r="O21" s="23">
        <v>51</v>
      </c>
      <c r="P21" s="23">
        <v>0</v>
      </c>
      <c r="Q21" s="24">
        <f>IF(AND(ISBLANK(N21),ISBLANK(O21)),"",N21+O21)</f>
        <v>142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7">
        <v>2566</v>
      </c>
      <c r="B22" s="108"/>
      <c r="C22" s="26" t="s">
        <v>12</v>
      </c>
      <c r="D22" s="27">
        <f>IF(ISNUMBER($G22),SUM(D18:D21),"")</f>
        <v>334</v>
      </c>
      <c r="E22" s="28">
        <f>IF(ISNUMBER($G22),SUM(E18:E21),"")</f>
        <v>142</v>
      </c>
      <c r="F22" s="28">
        <f>IF(ISNUMBER($G22),SUM(F18:F21),"")</f>
        <v>6</v>
      </c>
      <c r="G22" s="29">
        <f>IF(SUM($G18:$G21)+SUM($Q18:$Q21)&gt;0,SUM(G18:G21),"")</f>
        <v>476</v>
      </c>
      <c r="H22" s="27">
        <f>IF(ISNUMBER($G22),SUM(H18:H21),"")</f>
        <v>1</v>
      </c>
      <c r="I22" s="120"/>
      <c r="K22" s="107">
        <v>104</v>
      </c>
      <c r="L22" s="108"/>
      <c r="M22" s="26" t="s">
        <v>12</v>
      </c>
      <c r="N22" s="27">
        <f>IF(ISNUMBER($G22),SUM(N18:N21),"")</f>
        <v>347</v>
      </c>
      <c r="O22" s="28">
        <f>IF(ISNUMBER($G22),SUM(O18:O21),"")</f>
        <v>183</v>
      </c>
      <c r="P22" s="28">
        <f>IF(ISNUMBER($G22),SUM(P18:P21),"")</f>
        <v>5</v>
      </c>
      <c r="Q22" s="29">
        <f>IF(SUM($G18:$G21)+SUM($Q18:$Q21)&gt;0,SUM(Q18:Q21),"")</f>
        <v>530</v>
      </c>
      <c r="R22" s="27">
        <f>IF(ISNUMBER($G22),SUM(R18:R21),"")</f>
        <v>3</v>
      </c>
      <c r="S22" s="120"/>
    </row>
    <row r="23" spans="1:19" ht="12.75" customHeight="1">
      <c r="A23" s="99" t="s">
        <v>84</v>
      </c>
      <c r="B23" s="100"/>
      <c r="C23" s="10">
        <v>1</v>
      </c>
      <c r="D23" s="11">
        <v>87</v>
      </c>
      <c r="E23" s="12">
        <v>34</v>
      </c>
      <c r="F23" s="12">
        <v>3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99" t="s">
        <v>83</v>
      </c>
      <c r="L23" s="100"/>
      <c r="M23" s="10">
        <v>1</v>
      </c>
      <c r="N23" s="11">
        <v>91</v>
      </c>
      <c r="O23" s="12">
        <v>43</v>
      </c>
      <c r="P23" s="12">
        <v>2</v>
      </c>
      <c r="Q23" s="13">
        <f>IF(AND(ISBLANK(N23),ISBLANK(O23)),"",N23+O23)</f>
        <v>134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85</v>
      </c>
      <c r="E24" s="18">
        <v>53</v>
      </c>
      <c r="F24" s="18">
        <v>0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78</v>
      </c>
      <c r="O24" s="18">
        <v>35</v>
      </c>
      <c r="P24" s="18">
        <v>1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103" t="s">
        <v>82</v>
      </c>
      <c r="B25" s="104"/>
      <c r="C25" s="16">
        <v>3</v>
      </c>
      <c r="D25" s="17">
        <v>78</v>
      </c>
      <c r="E25" s="18">
        <v>34</v>
      </c>
      <c r="F25" s="18">
        <v>1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103" t="s">
        <v>81</v>
      </c>
      <c r="L25" s="104"/>
      <c r="M25" s="16">
        <v>3</v>
      </c>
      <c r="N25" s="17">
        <v>93</v>
      </c>
      <c r="O25" s="18">
        <v>43</v>
      </c>
      <c r="P25" s="18">
        <v>2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81</v>
      </c>
      <c r="E26" s="23">
        <v>35</v>
      </c>
      <c r="F26" s="23">
        <v>3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5"/>
      <c r="L26" s="106"/>
      <c r="M26" s="21">
        <v>4</v>
      </c>
      <c r="N26" s="22">
        <v>83</v>
      </c>
      <c r="O26" s="23">
        <v>59</v>
      </c>
      <c r="P26" s="23">
        <v>0</v>
      </c>
      <c r="Q26" s="24">
        <f>IF(AND(ISBLANK(N26),ISBLANK(O26)),"",N26+O26)</f>
        <v>142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7">
        <v>17495</v>
      </c>
      <c r="B27" s="108"/>
      <c r="C27" s="26" t="s">
        <v>12</v>
      </c>
      <c r="D27" s="27">
        <f>IF(ISNUMBER($G27),SUM(D23:D26),"")</f>
        <v>331</v>
      </c>
      <c r="E27" s="28">
        <f>IF(ISNUMBER($G27),SUM(E23:E26),"")</f>
        <v>156</v>
      </c>
      <c r="F27" s="28">
        <f>IF(ISNUMBER($G27),SUM(F23:F26),"")</f>
        <v>7</v>
      </c>
      <c r="G27" s="29">
        <f>IF(SUM($G23:$G26)+SUM($Q23:$Q26)&gt;0,SUM(G23:G26),"")</f>
        <v>487</v>
      </c>
      <c r="H27" s="27">
        <f>IF(ISNUMBER($G27),SUM(H23:H26),"")</f>
        <v>1</v>
      </c>
      <c r="I27" s="120"/>
      <c r="K27" s="107">
        <v>614</v>
      </c>
      <c r="L27" s="108"/>
      <c r="M27" s="26" t="s">
        <v>12</v>
      </c>
      <c r="N27" s="27">
        <f>IF(ISNUMBER($G27),SUM(N23:N26),"")</f>
        <v>345</v>
      </c>
      <c r="O27" s="28">
        <f>IF(ISNUMBER($G27),SUM(O23:O26),"")</f>
        <v>180</v>
      </c>
      <c r="P27" s="28">
        <f>IF(ISNUMBER($G27),SUM(P23:P26),"")</f>
        <v>5</v>
      </c>
      <c r="Q27" s="29">
        <f>IF(SUM($G23:$G26)+SUM($Q23:$Q26)&gt;0,SUM(Q23:Q26),"")</f>
        <v>525</v>
      </c>
      <c r="R27" s="27">
        <f>IF(ISNUMBER($G27),SUM(R23:R26),"")</f>
        <v>3</v>
      </c>
      <c r="S27" s="120"/>
    </row>
    <row r="28" spans="1:19" ht="12.75" customHeight="1">
      <c r="A28" s="99" t="s">
        <v>80</v>
      </c>
      <c r="B28" s="100"/>
      <c r="C28" s="10">
        <v>1</v>
      </c>
      <c r="D28" s="11">
        <v>78</v>
      </c>
      <c r="E28" s="12">
        <v>44</v>
      </c>
      <c r="F28" s="12">
        <v>1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99" t="s">
        <v>79</v>
      </c>
      <c r="L28" s="100"/>
      <c r="M28" s="10">
        <v>1</v>
      </c>
      <c r="N28" s="11">
        <v>89</v>
      </c>
      <c r="O28" s="12">
        <v>44</v>
      </c>
      <c r="P28" s="12">
        <v>0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91</v>
      </c>
      <c r="E29" s="18">
        <v>45</v>
      </c>
      <c r="F29" s="18">
        <v>1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78</v>
      </c>
      <c r="O29" s="18">
        <v>43</v>
      </c>
      <c r="P29" s="18">
        <v>1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03" t="s">
        <v>48</v>
      </c>
      <c r="B30" s="104"/>
      <c r="C30" s="16">
        <v>3</v>
      </c>
      <c r="D30" s="17">
        <v>74</v>
      </c>
      <c r="E30" s="18">
        <v>41</v>
      </c>
      <c r="F30" s="18">
        <v>1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03" t="s">
        <v>49</v>
      </c>
      <c r="L30" s="104"/>
      <c r="M30" s="16">
        <v>3</v>
      </c>
      <c r="N30" s="17">
        <v>93</v>
      </c>
      <c r="O30" s="18">
        <v>45</v>
      </c>
      <c r="P30" s="18">
        <v>0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97</v>
      </c>
      <c r="E31" s="23">
        <v>26</v>
      </c>
      <c r="F31" s="23">
        <v>6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5"/>
      <c r="L31" s="106"/>
      <c r="M31" s="21">
        <v>4</v>
      </c>
      <c r="N31" s="22">
        <v>86</v>
      </c>
      <c r="O31" s="23">
        <v>50</v>
      </c>
      <c r="P31" s="23">
        <v>1</v>
      </c>
      <c r="Q31" s="24">
        <f>IF(AND(ISBLANK(N31),ISBLANK(O31)),"",N31+O31)</f>
        <v>136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7">
        <v>13964</v>
      </c>
      <c r="B32" s="108"/>
      <c r="C32" s="26" t="s">
        <v>12</v>
      </c>
      <c r="D32" s="27">
        <f>IF(ISNUMBER($G32),SUM(D28:D31),"")</f>
        <v>340</v>
      </c>
      <c r="E32" s="28">
        <f>IF(ISNUMBER($G32),SUM(E28:E31),"")</f>
        <v>156</v>
      </c>
      <c r="F32" s="28">
        <f>IF(ISNUMBER($G32),SUM(F28:F31),"")</f>
        <v>9</v>
      </c>
      <c r="G32" s="29">
        <f>IF(SUM($G28:$G31)+SUM($Q28:$Q31)&gt;0,SUM(G28:G31),"")</f>
        <v>496</v>
      </c>
      <c r="H32" s="27">
        <f>IF(ISNUMBER($G32),SUM(H28:H31),"")</f>
        <v>1</v>
      </c>
      <c r="I32" s="120"/>
      <c r="K32" s="107">
        <v>14529</v>
      </c>
      <c r="L32" s="108"/>
      <c r="M32" s="26" t="s">
        <v>12</v>
      </c>
      <c r="N32" s="27">
        <f>IF(ISNUMBER($G32),SUM(N28:N31),"")</f>
        <v>346</v>
      </c>
      <c r="O32" s="28">
        <f>IF(ISNUMBER($G32),SUM(O28:O31),"")</f>
        <v>182</v>
      </c>
      <c r="P32" s="28">
        <f>IF(ISNUMBER($G32),SUM(P28:P31),"")</f>
        <v>2</v>
      </c>
      <c r="Q32" s="29">
        <f>IF(SUM($G28:$G31)+SUM($Q28:$Q31)&gt;0,SUM(Q28:Q31),"")</f>
        <v>528</v>
      </c>
      <c r="R32" s="27">
        <f>IF(ISNUMBER($G32),SUM(R28:R31),"")</f>
        <v>3</v>
      </c>
      <c r="S32" s="120"/>
    </row>
    <row r="33" spans="1:19" ht="12.75" customHeight="1">
      <c r="A33" s="99" t="s">
        <v>78</v>
      </c>
      <c r="B33" s="100"/>
      <c r="C33" s="10">
        <v>1</v>
      </c>
      <c r="D33" s="11">
        <v>84</v>
      </c>
      <c r="E33" s="12">
        <v>54</v>
      </c>
      <c r="F33" s="12">
        <v>0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9" t="s">
        <v>77</v>
      </c>
      <c r="L33" s="100"/>
      <c r="M33" s="10">
        <v>1</v>
      </c>
      <c r="N33" s="11">
        <v>84</v>
      </c>
      <c r="O33" s="12">
        <v>35</v>
      </c>
      <c r="P33" s="12">
        <v>1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98</v>
      </c>
      <c r="E34" s="18">
        <v>53</v>
      </c>
      <c r="F34" s="18">
        <v>0</v>
      </c>
      <c r="G34" s="19">
        <f>IF(AND(ISBLANK(D34),ISBLANK(E34)),"",D34+E34)</f>
        <v>151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90</v>
      </c>
      <c r="O34" s="18">
        <v>44</v>
      </c>
      <c r="P34" s="18">
        <v>2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103" t="s">
        <v>76</v>
      </c>
      <c r="B35" s="104"/>
      <c r="C35" s="16">
        <v>3</v>
      </c>
      <c r="D35" s="17">
        <v>74</v>
      </c>
      <c r="E35" s="18">
        <v>26</v>
      </c>
      <c r="F35" s="18">
        <v>2</v>
      </c>
      <c r="G35" s="19">
        <f>IF(AND(ISBLANK(D35),ISBLANK(E35)),"",D35+E35)</f>
        <v>100</v>
      </c>
      <c r="H35" s="20">
        <f>IF(OR(ISNUMBER($G35),ISNUMBER($Q35)),(SIGN(N($G35)-N($Q35))+1)/2,"")</f>
        <v>0</v>
      </c>
      <c r="I35" s="15"/>
      <c r="K35" s="103" t="s">
        <v>50</v>
      </c>
      <c r="L35" s="104"/>
      <c r="M35" s="16">
        <v>3</v>
      </c>
      <c r="N35" s="17">
        <v>91</v>
      </c>
      <c r="O35" s="18">
        <v>36</v>
      </c>
      <c r="P35" s="18">
        <v>3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97</v>
      </c>
      <c r="E36" s="23">
        <v>43</v>
      </c>
      <c r="F36" s="23">
        <v>0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5"/>
      <c r="L36" s="106"/>
      <c r="M36" s="21">
        <v>4</v>
      </c>
      <c r="N36" s="22">
        <v>93</v>
      </c>
      <c r="O36" s="23">
        <v>35</v>
      </c>
      <c r="P36" s="23">
        <v>7</v>
      </c>
      <c r="Q36" s="24">
        <f>IF(AND(ISBLANK(N36),ISBLANK(O36)),"",N36+O36)</f>
        <v>128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7">
        <v>10201</v>
      </c>
      <c r="B37" s="108"/>
      <c r="C37" s="26" t="s">
        <v>12</v>
      </c>
      <c r="D37" s="27">
        <f>IF(ISNUMBER($G37),SUM(D33:D36),"")</f>
        <v>353</v>
      </c>
      <c r="E37" s="28">
        <f>IF(ISNUMBER($G37),SUM(E33:E36),"")</f>
        <v>176</v>
      </c>
      <c r="F37" s="28">
        <f>IF(ISNUMBER($G37),SUM(F33:F36),"")</f>
        <v>2</v>
      </c>
      <c r="G37" s="29">
        <f>IF(SUM($G33:$G36)+SUM($Q33:$Q36)&gt;0,SUM(G33:G36),"")</f>
        <v>529</v>
      </c>
      <c r="H37" s="27">
        <f>IF(ISNUMBER($G37),SUM(H33:H36),"")</f>
        <v>3</v>
      </c>
      <c r="I37" s="120"/>
      <c r="K37" s="107">
        <v>12982</v>
      </c>
      <c r="L37" s="108"/>
      <c r="M37" s="26" t="s">
        <v>12</v>
      </c>
      <c r="N37" s="27">
        <f>IF(ISNUMBER($G37),SUM(N33:N36),"")</f>
        <v>358</v>
      </c>
      <c r="O37" s="28">
        <f>IF(ISNUMBER($G37),SUM(O33:O36),"")</f>
        <v>150</v>
      </c>
      <c r="P37" s="28">
        <f>IF(ISNUMBER($G37),SUM(P33:P36),"")</f>
        <v>13</v>
      </c>
      <c r="Q37" s="29">
        <f>IF(SUM($G33:$G36)+SUM($Q33:$Q36)&gt;0,SUM(Q33:Q36),"")</f>
        <v>508</v>
      </c>
      <c r="R37" s="27">
        <f>IF(ISNUMBER($G37),SUM(R33:R36),"")</f>
        <v>1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2031</v>
      </c>
      <c r="E39" s="34">
        <f>IF(ISNUMBER($G39),SUM(E12,E17,E22,E27,E32,E37),"")</f>
        <v>953</v>
      </c>
      <c r="F39" s="34">
        <f>IF(ISNUMBER($G39),SUM(F12,F17,F22,F27,F32,F37),"")</f>
        <v>37</v>
      </c>
      <c r="G39" s="35">
        <f>IF(SUM($G$8:$G$37)+SUM($Q$8:$Q$37)&gt;0,SUM(G12,G17,G22,G27,G32,G37),"")</f>
        <v>2984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2068</v>
      </c>
      <c r="O39" s="34">
        <f>IF(ISNUMBER($G39),SUM(O12,O17,O22,O27,O32,O37),"")</f>
        <v>998</v>
      </c>
      <c r="P39" s="34">
        <f>IF(ISNUMBER($G39),SUM(P12,P17,P22,P27,P32,P37),"")</f>
        <v>39</v>
      </c>
      <c r="Q39" s="35">
        <f>IF(SUM($G$8:$G$37)+SUM($Q$8:$Q$37)&gt;0,SUM(Q12,Q17,Q22,Q27,Q32,Q37),"")</f>
        <v>3066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75</v>
      </c>
      <c r="D41" s="71"/>
      <c r="E41" s="71"/>
      <c r="G41" s="92" t="s">
        <v>16</v>
      </c>
      <c r="H41" s="92"/>
      <c r="I41" s="39">
        <f>IF(ISNUMBER(I$39),SUM(I11,I16,I21,I26,I31,I36,I39),"")</f>
        <v>3</v>
      </c>
      <c r="K41" s="38"/>
      <c r="L41" s="42" t="s">
        <v>22</v>
      </c>
      <c r="M41" s="71" t="s">
        <v>74</v>
      </c>
      <c r="N41" s="71"/>
      <c r="O41" s="71"/>
      <c r="Q41" s="92" t="s">
        <v>16</v>
      </c>
      <c r="R41" s="9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73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72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SKK Jičín B</v>
      </c>
    </row>
    <row r="46" spans="2:11" ht="19.5" customHeight="1">
      <c r="B46" s="2" t="s">
        <v>31</v>
      </c>
      <c r="C46" s="95">
        <v>0.4236111111111111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0.5520833333333334</v>
      </c>
      <c r="D47" s="98"/>
      <c r="I47" s="2" t="s">
        <v>34</v>
      </c>
      <c r="J47" s="98">
        <v>5</v>
      </c>
      <c r="K47" s="98"/>
      <c r="P47" s="2" t="s">
        <v>35</v>
      </c>
      <c r="Q47" s="93">
        <v>43708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8" t="s">
        <v>41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63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64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53</v>
      </c>
      <c r="B8" s="100"/>
      <c r="C8" s="10">
        <v>1</v>
      </c>
      <c r="D8" s="11">
        <v>83</v>
      </c>
      <c r="E8" s="12">
        <v>41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99" t="s">
        <v>54</v>
      </c>
      <c r="L8" s="100"/>
      <c r="M8" s="10">
        <v>1</v>
      </c>
      <c r="N8" s="11">
        <v>84</v>
      </c>
      <c r="O8" s="12">
        <v>36</v>
      </c>
      <c r="P8" s="12">
        <v>2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91</v>
      </c>
      <c r="E9" s="18">
        <v>44</v>
      </c>
      <c r="F9" s="18">
        <v>2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73</v>
      </c>
      <c r="O9" s="18">
        <v>34</v>
      </c>
      <c r="P9" s="18">
        <v>5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75" customHeight="1" thickBot="1">
      <c r="A10" s="103" t="s">
        <v>42</v>
      </c>
      <c r="B10" s="104"/>
      <c r="C10" s="16">
        <v>3</v>
      </c>
      <c r="D10" s="17">
        <v>96</v>
      </c>
      <c r="E10" s="18">
        <v>44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103" t="s">
        <v>43</v>
      </c>
      <c r="L10" s="104"/>
      <c r="M10" s="16">
        <v>3</v>
      </c>
      <c r="N10" s="17">
        <v>82</v>
      </c>
      <c r="O10" s="18">
        <v>27</v>
      </c>
      <c r="P10" s="18">
        <v>6</v>
      </c>
      <c r="Q10" s="19">
        <f>IF(AND(ISBLANK(N10),ISBLANK(O10)),"",N10+O10)</f>
        <v>109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102</v>
      </c>
      <c r="E11" s="23">
        <v>35</v>
      </c>
      <c r="F11" s="23">
        <v>4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89</v>
      </c>
      <c r="O11" s="23">
        <v>26</v>
      </c>
      <c r="P11" s="23">
        <v>7</v>
      </c>
      <c r="Q11" s="24">
        <f>IF(AND(ISBLANK(N11),ISBLANK(O11)),"",N11+O11)</f>
        <v>115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12462</v>
      </c>
      <c r="B12" s="108"/>
      <c r="C12" s="26" t="s">
        <v>12</v>
      </c>
      <c r="D12" s="27">
        <f>IF(ISNUMBER($G12),SUM(D8:D11),"")</f>
        <v>372</v>
      </c>
      <c r="E12" s="28">
        <f>IF(ISNUMBER($G12),SUM(E8:E11),"")</f>
        <v>164</v>
      </c>
      <c r="F12" s="28">
        <f>IF(ISNUMBER($G12),SUM(F8:F11),"")</f>
        <v>9</v>
      </c>
      <c r="G12" s="29">
        <f>IF(SUM($G8:$G11)+SUM($Q8:$Q11)&gt;0,SUM(G8:G11),"")</f>
        <v>536</v>
      </c>
      <c r="H12" s="27">
        <f>IF(ISNUMBER($G12),SUM(H8:H11),"")</f>
        <v>4</v>
      </c>
      <c r="I12" s="120"/>
      <c r="K12" s="107">
        <v>23201</v>
      </c>
      <c r="L12" s="108"/>
      <c r="M12" s="26" t="s">
        <v>12</v>
      </c>
      <c r="N12" s="27">
        <f>IF(ISNUMBER($G12),SUM(N8:N11),"")</f>
        <v>328</v>
      </c>
      <c r="O12" s="28">
        <f>IF(ISNUMBER($G12),SUM(O8:O11),"")</f>
        <v>123</v>
      </c>
      <c r="P12" s="28">
        <f>IF(ISNUMBER($G12),SUM(P8:P11),"")</f>
        <v>20</v>
      </c>
      <c r="Q12" s="29">
        <f>IF(SUM($G8:$G11)+SUM($Q8:$Q11)&gt;0,SUM(Q8:Q11),"")</f>
        <v>451</v>
      </c>
      <c r="R12" s="27">
        <f>IF(ISNUMBER($G12),SUM(R8:R11),"")</f>
        <v>0</v>
      </c>
      <c r="S12" s="120"/>
    </row>
    <row r="13" spans="1:19" ht="12.75" customHeight="1">
      <c r="A13" s="99" t="s">
        <v>55</v>
      </c>
      <c r="B13" s="100"/>
      <c r="C13" s="10">
        <v>1</v>
      </c>
      <c r="D13" s="11">
        <v>89</v>
      </c>
      <c r="E13" s="12">
        <v>50</v>
      </c>
      <c r="F13" s="12">
        <v>3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99" t="s">
        <v>40</v>
      </c>
      <c r="L13" s="100"/>
      <c r="M13" s="10">
        <v>1</v>
      </c>
      <c r="N13" s="11">
        <v>91</v>
      </c>
      <c r="O13" s="12">
        <v>26</v>
      </c>
      <c r="P13" s="12">
        <v>5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81</v>
      </c>
      <c r="E14" s="18">
        <v>52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0.5</v>
      </c>
      <c r="I14" s="15"/>
      <c r="K14" s="101"/>
      <c r="L14" s="102"/>
      <c r="M14" s="16">
        <v>2</v>
      </c>
      <c r="N14" s="17">
        <v>81</v>
      </c>
      <c r="O14" s="18">
        <v>52</v>
      </c>
      <c r="P14" s="18">
        <v>1</v>
      </c>
      <c r="Q14" s="19">
        <f>IF(AND(ISBLANK(N14),ISBLANK(O14)),"",N14+O14)</f>
        <v>133</v>
      </c>
      <c r="R14" s="20">
        <f>IF(ISNUMBER($H14),1-$H14,"")</f>
        <v>0.5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86</v>
      </c>
      <c r="E15" s="18">
        <v>60</v>
      </c>
      <c r="F15" s="18">
        <v>0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103" t="s">
        <v>44</v>
      </c>
      <c r="L15" s="104"/>
      <c r="M15" s="16">
        <v>3</v>
      </c>
      <c r="N15" s="17">
        <v>75</v>
      </c>
      <c r="O15" s="18">
        <v>36</v>
      </c>
      <c r="P15" s="18">
        <v>2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89</v>
      </c>
      <c r="E16" s="23">
        <v>35</v>
      </c>
      <c r="F16" s="23">
        <v>1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78</v>
      </c>
      <c r="O16" s="23">
        <v>36</v>
      </c>
      <c r="P16" s="23">
        <v>3</v>
      </c>
      <c r="Q16" s="24">
        <f>IF(AND(ISBLANK(N16),ISBLANK(O16)),"",N16+O16)</f>
        <v>114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1610</v>
      </c>
      <c r="B17" s="108"/>
      <c r="C17" s="26" t="s">
        <v>12</v>
      </c>
      <c r="D17" s="27">
        <f>IF(ISNUMBER($G17),SUM(D13:D16),"")</f>
        <v>345</v>
      </c>
      <c r="E17" s="28">
        <f>IF(ISNUMBER($G17),SUM(E13:E16),"")</f>
        <v>197</v>
      </c>
      <c r="F17" s="28">
        <f>IF(ISNUMBER($G17),SUM(F13:F16),"")</f>
        <v>5</v>
      </c>
      <c r="G17" s="29">
        <f>IF(SUM($G13:$G16)+SUM($Q13:$Q16)&gt;0,SUM(G13:G16),"")</f>
        <v>542</v>
      </c>
      <c r="H17" s="27">
        <f>IF(ISNUMBER($G17),SUM(H13:H16),"")</f>
        <v>3.5</v>
      </c>
      <c r="I17" s="120"/>
      <c r="K17" s="107">
        <v>22100</v>
      </c>
      <c r="L17" s="108"/>
      <c r="M17" s="26" t="s">
        <v>12</v>
      </c>
      <c r="N17" s="27">
        <f>IF(ISNUMBER($G17),SUM(N13:N16),"")</f>
        <v>325</v>
      </c>
      <c r="O17" s="28">
        <f>IF(ISNUMBER($G17),SUM(O13:O16),"")</f>
        <v>150</v>
      </c>
      <c r="P17" s="28">
        <f>IF(ISNUMBER($G17),SUM(P13:P16),"")</f>
        <v>11</v>
      </c>
      <c r="Q17" s="29">
        <f>IF(SUM($G13:$G16)+SUM($Q13:$Q16)&gt;0,SUM(Q13:Q16),"")</f>
        <v>475</v>
      </c>
      <c r="R17" s="27">
        <f>IF(ISNUMBER($G17),SUM(R13:R16),"")</f>
        <v>0.5</v>
      </c>
      <c r="S17" s="120"/>
    </row>
    <row r="18" spans="1:19" ht="12.75" customHeight="1">
      <c r="A18" s="99" t="s">
        <v>56</v>
      </c>
      <c r="B18" s="100"/>
      <c r="C18" s="10">
        <v>1</v>
      </c>
      <c r="D18" s="11">
        <v>93</v>
      </c>
      <c r="E18" s="12">
        <v>36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99" t="s">
        <v>57</v>
      </c>
      <c r="L18" s="100"/>
      <c r="M18" s="10">
        <v>1</v>
      </c>
      <c r="N18" s="11">
        <v>91</v>
      </c>
      <c r="O18" s="12">
        <v>36</v>
      </c>
      <c r="P18" s="12">
        <v>2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34</v>
      </c>
      <c r="F19" s="18">
        <v>5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92</v>
      </c>
      <c r="O19" s="18">
        <v>35</v>
      </c>
      <c r="P19" s="18">
        <v>1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97</v>
      </c>
      <c r="E20" s="18">
        <v>44</v>
      </c>
      <c r="F20" s="18">
        <v>1</v>
      </c>
      <c r="G20" s="19">
        <f>IF(AND(ISBLANK(D20),ISBLANK(E20)),"",D20+E20)</f>
        <v>141</v>
      </c>
      <c r="H20" s="20">
        <f>IF(OR(ISNUMBER($G20),ISNUMBER($Q20)),(SIGN(N($G20)-N($Q20))+1)/2,"")</f>
        <v>1</v>
      </c>
      <c r="I20" s="15"/>
      <c r="K20" s="103" t="s">
        <v>46</v>
      </c>
      <c r="L20" s="104"/>
      <c r="M20" s="16">
        <v>3</v>
      </c>
      <c r="N20" s="17">
        <v>87</v>
      </c>
      <c r="O20" s="18">
        <v>38</v>
      </c>
      <c r="P20" s="18">
        <v>2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81</v>
      </c>
      <c r="E21" s="23">
        <v>27</v>
      </c>
      <c r="F21" s="23">
        <v>3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5"/>
      <c r="L21" s="106"/>
      <c r="M21" s="21">
        <v>4</v>
      </c>
      <c r="N21" s="22">
        <v>93</v>
      </c>
      <c r="O21" s="23">
        <v>45</v>
      </c>
      <c r="P21" s="23">
        <v>0</v>
      </c>
      <c r="Q21" s="24">
        <f>IF(AND(ISBLANK(N21),ISBLANK(O21)),"",N21+O21)</f>
        <v>138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7">
        <v>22557</v>
      </c>
      <c r="B22" s="108"/>
      <c r="C22" s="26" t="s">
        <v>12</v>
      </c>
      <c r="D22" s="27">
        <f>IF(ISNUMBER($G22),SUM(D18:D21),"")</f>
        <v>359</v>
      </c>
      <c r="E22" s="28">
        <f>IF(ISNUMBER($G22),SUM(E18:E21),"")</f>
        <v>141</v>
      </c>
      <c r="F22" s="28">
        <f>IF(ISNUMBER($G22),SUM(F18:F21),"")</f>
        <v>10</v>
      </c>
      <c r="G22" s="29">
        <f>IF(SUM($G18:$G21)+SUM($Q18:$Q21)&gt;0,SUM(G18:G21),"")</f>
        <v>500</v>
      </c>
      <c r="H22" s="27">
        <f>IF(ISNUMBER($G22),SUM(H18:H21),"")</f>
        <v>2</v>
      </c>
      <c r="I22" s="120"/>
      <c r="K22" s="107">
        <v>19336</v>
      </c>
      <c r="L22" s="108"/>
      <c r="M22" s="26" t="s">
        <v>12</v>
      </c>
      <c r="N22" s="27">
        <f>IF(ISNUMBER($G22),SUM(N18:N21),"")</f>
        <v>363</v>
      </c>
      <c r="O22" s="28">
        <f>IF(ISNUMBER($G22),SUM(O18:O21),"")</f>
        <v>154</v>
      </c>
      <c r="P22" s="28">
        <f>IF(ISNUMBER($G22),SUM(P18:P21),"")</f>
        <v>5</v>
      </c>
      <c r="Q22" s="29">
        <f>IF(SUM($G18:$G21)+SUM($Q18:$Q21)&gt;0,SUM(Q18:Q21),"")</f>
        <v>517</v>
      </c>
      <c r="R22" s="27">
        <f>IF(ISNUMBER($G22),SUM(R18:R21),"")</f>
        <v>2</v>
      </c>
      <c r="S22" s="120"/>
    </row>
    <row r="23" spans="1:19" ht="12.75" customHeight="1">
      <c r="A23" s="99" t="s">
        <v>58</v>
      </c>
      <c r="B23" s="100"/>
      <c r="C23" s="10">
        <v>1</v>
      </c>
      <c r="D23" s="11">
        <v>94</v>
      </c>
      <c r="E23" s="12">
        <v>25</v>
      </c>
      <c r="F23" s="12">
        <v>6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99" t="s">
        <v>59</v>
      </c>
      <c r="L23" s="100"/>
      <c r="M23" s="10">
        <v>1</v>
      </c>
      <c r="N23" s="11">
        <v>90</v>
      </c>
      <c r="O23" s="12">
        <v>71</v>
      </c>
      <c r="P23" s="12">
        <v>0</v>
      </c>
      <c r="Q23" s="13">
        <f>IF(AND(ISBLANK(N23),ISBLANK(O23)),"",N23+O23)</f>
        <v>161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86</v>
      </c>
      <c r="E24" s="18">
        <v>44</v>
      </c>
      <c r="F24" s="18">
        <v>2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85</v>
      </c>
      <c r="O24" s="18">
        <v>43</v>
      </c>
      <c r="P24" s="18">
        <v>2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91</v>
      </c>
      <c r="E25" s="18">
        <v>34</v>
      </c>
      <c r="F25" s="18">
        <v>2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3" t="s">
        <v>48</v>
      </c>
      <c r="L25" s="104"/>
      <c r="M25" s="16">
        <v>3</v>
      </c>
      <c r="N25" s="17">
        <v>88</v>
      </c>
      <c r="O25" s="18">
        <v>35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81</v>
      </c>
      <c r="E26" s="23">
        <v>34</v>
      </c>
      <c r="F26" s="23">
        <v>4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5"/>
      <c r="L26" s="106"/>
      <c r="M26" s="21">
        <v>4</v>
      </c>
      <c r="N26" s="22">
        <v>92</v>
      </c>
      <c r="O26" s="23">
        <v>33</v>
      </c>
      <c r="P26" s="23">
        <v>3</v>
      </c>
      <c r="Q26" s="24">
        <f>IF(AND(ISBLANK(N26),ISBLANK(O26)),"",N26+O26)</f>
        <v>125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7">
        <v>15689</v>
      </c>
      <c r="B27" s="108"/>
      <c r="C27" s="26" t="s">
        <v>12</v>
      </c>
      <c r="D27" s="27">
        <f>IF(ISNUMBER($G27),SUM(D23:D26),"")</f>
        <v>352</v>
      </c>
      <c r="E27" s="28">
        <f>IF(ISNUMBER($G27),SUM(E23:E26),"")</f>
        <v>137</v>
      </c>
      <c r="F27" s="28">
        <f>IF(ISNUMBER($G27),SUM(F23:F26),"")</f>
        <v>14</v>
      </c>
      <c r="G27" s="29">
        <f>IF(SUM($G23:$G26)+SUM($Q23:$Q26)&gt;0,SUM(G23:G26),"")</f>
        <v>489</v>
      </c>
      <c r="H27" s="27">
        <f>IF(ISNUMBER($G27),SUM(H23:H26),"")</f>
        <v>2</v>
      </c>
      <c r="I27" s="120"/>
      <c r="K27" s="107">
        <v>17029</v>
      </c>
      <c r="L27" s="108"/>
      <c r="M27" s="26" t="s">
        <v>12</v>
      </c>
      <c r="N27" s="27">
        <f>IF(ISNUMBER($G27),SUM(N23:N26),"")</f>
        <v>355</v>
      </c>
      <c r="O27" s="28">
        <f>IF(ISNUMBER($G27),SUM(O23:O26),"")</f>
        <v>182</v>
      </c>
      <c r="P27" s="28">
        <f>IF(ISNUMBER($G27),SUM(P23:P26),"")</f>
        <v>6</v>
      </c>
      <c r="Q27" s="29">
        <f>IF(SUM($G23:$G26)+SUM($Q23:$Q26)&gt;0,SUM(Q23:Q26),"")</f>
        <v>537</v>
      </c>
      <c r="R27" s="27">
        <f>IF(ISNUMBER($G27),SUM(R23:R26),"")</f>
        <v>2</v>
      </c>
      <c r="S27" s="120"/>
    </row>
    <row r="28" spans="1:19" ht="12.75" customHeight="1">
      <c r="A28" s="99" t="s">
        <v>60</v>
      </c>
      <c r="B28" s="100"/>
      <c r="C28" s="10">
        <v>1</v>
      </c>
      <c r="D28" s="11">
        <v>95</v>
      </c>
      <c r="E28" s="12">
        <v>63</v>
      </c>
      <c r="F28" s="12">
        <v>0</v>
      </c>
      <c r="G28" s="13">
        <f>IF(AND(ISBLANK(D28),ISBLANK(E28)),"",D28+E28)</f>
        <v>158</v>
      </c>
      <c r="H28" s="14">
        <f>IF(OR(ISNUMBER($G28),ISNUMBER($Q28)),(SIGN(N($G28)-N($Q28))+1)/2,"")</f>
        <v>1</v>
      </c>
      <c r="I28" s="15"/>
      <c r="K28" s="99" t="s">
        <v>61</v>
      </c>
      <c r="L28" s="100"/>
      <c r="M28" s="10">
        <v>1</v>
      </c>
      <c r="N28" s="11">
        <v>84</v>
      </c>
      <c r="O28" s="12">
        <v>45</v>
      </c>
      <c r="P28" s="12">
        <v>0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84</v>
      </c>
      <c r="E29" s="18">
        <v>45</v>
      </c>
      <c r="F29" s="18">
        <v>3</v>
      </c>
      <c r="G29" s="19">
        <f>IF(AND(ISBLANK(D29),ISBLANK(E29)),"",D29+E29)</f>
        <v>129</v>
      </c>
      <c r="H29" s="20">
        <f>IF(OR(ISNUMBER($G29),ISNUMBER($Q29)),(SIGN(N($G29)-N($Q29))+1)/2,"")</f>
        <v>0.5</v>
      </c>
      <c r="I29" s="15"/>
      <c r="K29" s="101"/>
      <c r="L29" s="102"/>
      <c r="M29" s="16">
        <v>2</v>
      </c>
      <c r="N29" s="17">
        <v>88</v>
      </c>
      <c r="O29" s="18">
        <v>41</v>
      </c>
      <c r="P29" s="18">
        <v>1</v>
      </c>
      <c r="Q29" s="19">
        <f>IF(AND(ISBLANK(N29),ISBLANK(O29)),"",N29+O29)</f>
        <v>129</v>
      </c>
      <c r="R29" s="20">
        <f>IF(ISNUMBER($H29),1-$H29,"")</f>
        <v>0.5</v>
      </c>
      <c r="S29" s="15"/>
    </row>
    <row r="30" spans="1:19" ht="12.75" customHeight="1" thickBot="1">
      <c r="A30" s="103" t="s">
        <v>49</v>
      </c>
      <c r="B30" s="104"/>
      <c r="C30" s="16">
        <v>3</v>
      </c>
      <c r="D30" s="17">
        <v>69</v>
      </c>
      <c r="E30" s="18">
        <v>36</v>
      </c>
      <c r="F30" s="18">
        <v>0</v>
      </c>
      <c r="G30" s="19">
        <f>IF(AND(ISBLANK(D30),ISBLANK(E30)),"",D30+E30)</f>
        <v>105</v>
      </c>
      <c r="H30" s="20">
        <f>IF(OR(ISNUMBER($G30),ISNUMBER($Q30)),(SIGN(N($G30)-N($Q30))+1)/2,"")</f>
        <v>1</v>
      </c>
      <c r="I30" s="15"/>
      <c r="K30" s="103" t="s">
        <v>50</v>
      </c>
      <c r="L30" s="104"/>
      <c r="M30" s="16">
        <v>3</v>
      </c>
      <c r="N30" s="17">
        <v>78</v>
      </c>
      <c r="O30" s="18">
        <v>25</v>
      </c>
      <c r="P30" s="18">
        <v>5</v>
      </c>
      <c r="Q30" s="19">
        <f>IF(AND(ISBLANK(N30),ISBLANK(O30)),"",N30+O30)</f>
        <v>103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89</v>
      </c>
      <c r="E31" s="23">
        <v>27</v>
      </c>
      <c r="F31" s="23">
        <v>3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19">
        <f>IF(ISNUMBER(H32),(SIGN(1000*($H32-$R32)+$G32-$Q32)+1)/2,"")</f>
        <v>1</v>
      </c>
      <c r="K31" s="105"/>
      <c r="L31" s="106"/>
      <c r="M31" s="21">
        <v>4</v>
      </c>
      <c r="N31" s="22">
        <v>85</v>
      </c>
      <c r="O31" s="23">
        <v>43</v>
      </c>
      <c r="P31" s="23">
        <v>2</v>
      </c>
      <c r="Q31" s="24">
        <f>IF(AND(ISBLANK(N31),ISBLANK(O31)),"",N31+O31)</f>
        <v>128</v>
      </c>
      <c r="R31" s="25">
        <f>IF(ISNUMBER($H31),1-$H31,"")</f>
        <v>1</v>
      </c>
      <c r="S31" s="119">
        <f>IF(ISNUMBER($I31),1-$I31,"")</f>
        <v>0</v>
      </c>
    </row>
    <row r="32" spans="1:19" ht="15.75" customHeight="1" thickBot="1">
      <c r="A32" s="107">
        <v>10996</v>
      </c>
      <c r="B32" s="108"/>
      <c r="C32" s="26" t="s">
        <v>12</v>
      </c>
      <c r="D32" s="27">
        <f>IF(ISNUMBER($G32),SUM(D28:D31),"")</f>
        <v>337</v>
      </c>
      <c r="E32" s="28">
        <f>IF(ISNUMBER($G32),SUM(E28:E31),"")</f>
        <v>171</v>
      </c>
      <c r="F32" s="28">
        <f>IF(ISNUMBER($G32),SUM(F28:F31),"")</f>
        <v>6</v>
      </c>
      <c r="G32" s="29">
        <f>IF(SUM($G28:$G31)+SUM($Q28:$Q31)&gt;0,SUM(G28:G31),"")</f>
        <v>508</v>
      </c>
      <c r="H32" s="27">
        <f>IF(ISNUMBER($G32),SUM(H28:H31),"")</f>
        <v>2.5</v>
      </c>
      <c r="I32" s="120"/>
      <c r="K32" s="107">
        <v>1956</v>
      </c>
      <c r="L32" s="108"/>
      <c r="M32" s="26" t="s">
        <v>12</v>
      </c>
      <c r="N32" s="27">
        <f>IF(ISNUMBER($G32),SUM(N28:N31),"")</f>
        <v>335</v>
      </c>
      <c r="O32" s="28">
        <f>IF(ISNUMBER($G32),SUM(O28:O31),"")</f>
        <v>154</v>
      </c>
      <c r="P32" s="28">
        <f>IF(ISNUMBER($G32),SUM(P28:P31),"")</f>
        <v>8</v>
      </c>
      <c r="Q32" s="29">
        <f>IF(SUM($G28:$G31)+SUM($Q28:$Q31)&gt;0,SUM(Q28:Q31),"")</f>
        <v>489</v>
      </c>
      <c r="R32" s="27">
        <f>IF(ISNUMBER($G32),SUM(R28:R31),"")</f>
        <v>1.5</v>
      </c>
      <c r="S32" s="120"/>
    </row>
    <row r="33" spans="1:19" ht="12.75" customHeight="1">
      <c r="A33" s="99" t="s">
        <v>53</v>
      </c>
      <c r="B33" s="100"/>
      <c r="C33" s="10">
        <v>1</v>
      </c>
      <c r="D33" s="11">
        <v>73</v>
      </c>
      <c r="E33" s="12">
        <v>35</v>
      </c>
      <c r="F33" s="12">
        <v>1</v>
      </c>
      <c r="G33" s="13">
        <f>IF(AND(ISBLANK(D33),ISBLANK(E33)),"",D33+E33)</f>
        <v>108</v>
      </c>
      <c r="H33" s="14">
        <f>IF(OR(ISNUMBER($G33),ISNUMBER($Q33)),(SIGN(N($G33)-N($Q33))+1)/2,"")</f>
        <v>0</v>
      </c>
      <c r="I33" s="15"/>
      <c r="K33" s="99" t="s">
        <v>62</v>
      </c>
      <c r="L33" s="100"/>
      <c r="M33" s="10">
        <v>1</v>
      </c>
      <c r="N33" s="11">
        <v>103</v>
      </c>
      <c r="O33" s="12">
        <v>42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94</v>
      </c>
      <c r="E34" s="18">
        <v>53</v>
      </c>
      <c r="F34" s="18">
        <v>0</v>
      </c>
      <c r="G34" s="19">
        <f>IF(AND(ISBLANK(D34),ISBLANK(E34)),"",D34+E34)</f>
        <v>147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94</v>
      </c>
      <c r="O34" s="18">
        <v>44</v>
      </c>
      <c r="P34" s="18">
        <v>0</v>
      </c>
      <c r="Q34" s="19">
        <f>IF(AND(ISBLANK(N34),ISBLANK(O34)),"",N34+O34)</f>
        <v>138</v>
      </c>
      <c r="R34" s="20">
        <f>IF(ISNUMBER($H34),1-$H34,"")</f>
        <v>0</v>
      </c>
      <c r="S34" s="15"/>
    </row>
    <row r="35" spans="1:19" ht="12.75" customHeight="1" thickBot="1">
      <c r="A35" s="103" t="s">
        <v>51</v>
      </c>
      <c r="B35" s="104"/>
      <c r="C35" s="16">
        <v>3</v>
      </c>
      <c r="D35" s="17">
        <v>89</v>
      </c>
      <c r="E35" s="18">
        <v>45</v>
      </c>
      <c r="F35" s="18">
        <v>0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103" t="s">
        <v>52</v>
      </c>
      <c r="L35" s="104"/>
      <c r="M35" s="16">
        <v>3</v>
      </c>
      <c r="N35" s="17">
        <v>88</v>
      </c>
      <c r="O35" s="18">
        <v>36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90</v>
      </c>
      <c r="E36" s="23">
        <v>23</v>
      </c>
      <c r="F36" s="23">
        <v>5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88</v>
      </c>
      <c r="O36" s="23">
        <v>43</v>
      </c>
      <c r="P36" s="23">
        <v>2</v>
      </c>
      <c r="Q36" s="24">
        <f>IF(AND(ISBLANK(N36),ISBLANK(O36)),"",N36+O36)</f>
        <v>131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7">
        <v>1613</v>
      </c>
      <c r="B37" s="108"/>
      <c r="C37" s="26" t="s">
        <v>12</v>
      </c>
      <c r="D37" s="27">
        <f>IF(ISNUMBER($G37),SUM(D33:D36),"")</f>
        <v>346</v>
      </c>
      <c r="E37" s="28">
        <f>IF(ISNUMBER($G37),SUM(E33:E36),"")</f>
        <v>156</v>
      </c>
      <c r="F37" s="28">
        <f>IF(ISNUMBER($G37),SUM(F33:F36),"")</f>
        <v>6</v>
      </c>
      <c r="G37" s="29">
        <f>IF(SUM($G33:$G36)+SUM($Q33:$Q36)&gt;0,SUM(G33:G36),"")</f>
        <v>502</v>
      </c>
      <c r="H37" s="27">
        <f>IF(ISNUMBER($G37),SUM(H33:H36),"")</f>
        <v>2</v>
      </c>
      <c r="I37" s="120"/>
      <c r="K37" s="107">
        <v>6001</v>
      </c>
      <c r="L37" s="108"/>
      <c r="M37" s="26" t="s">
        <v>12</v>
      </c>
      <c r="N37" s="27">
        <f>IF(ISNUMBER($G37),SUM(N33:N36),"")</f>
        <v>373</v>
      </c>
      <c r="O37" s="28">
        <f>IF(ISNUMBER($G37),SUM(O33:O36),"")</f>
        <v>165</v>
      </c>
      <c r="P37" s="28">
        <f>IF(ISNUMBER($G37),SUM(P33:P36),"")</f>
        <v>4</v>
      </c>
      <c r="Q37" s="29">
        <f>IF(SUM($G33:$G36)+SUM($Q33:$Q36)&gt;0,SUM(Q33:Q36),"")</f>
        <v>538</v>
      </c>
      <c r="R37" s="27">
        <f>IF(ISNUMBER($G37),SUM(R33:R36),"")</f>
        <v>2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2111</v>
      </c>
      <c r="E39" s="34">
        <f>IF(ISNUMBER($G39),SUM(E12,E17,E22,E27,E32,E37),"")</f>
        <v>966</v>
      </c>
      <c r="F39" s="34">
        <f>IF(ISNUMBER($G39),SUM(F12,F17,F22,F27,F32,F37),"")</f>
        <v>50</v>
      </c>
      <c r="G39" s="35">
        <f>IF(SUM($G$8:$G$37)+SUM($Q$8:$Q$37)&gt;0,SUM(G12,G17,G22,G27,G32,G37),"")</f>
        <v>3077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2079</v>
      </c>
      <c r="O39" s="34">
        <f>IF(ISNUMBER($G39),SUM(O12,O17,O22,O27,O32,O37),"")</f>
        <v>928</v>
      </c>
      <c r="P39" s="34">
        <f>IF(ISNUMBER($G39),SUM(P12,P17,P22,P27,P32,P37),"")</f>
        <v>54</v>
      </c>
      <c r="Q39" s="35">
        <f>IF(SUM($G$8:$G$37)+SUM($Q$8:$Q$37)&gt;0,SUM(Q12,Q17,Q22,Q27,Q32,Q37),"")</f>
        <v>3007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65</v>
      </c>
      <c r="D41" s="71"/>
      <c r="E41" s="71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1" t="s">
        <v>66</v>
      </c>
      <c r="N41" s="71"/>
      <c r="O41" s="71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67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68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TJ Sparta Kutná Hora -  Ženy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0.5416666666666666</v>
      </c>
      <c r="D47" s="98"/>
      <c r="I47" s="2" t="s">
        <v>34</v>
      </c>
      <c r="J47" s="98">
        <v>11</v>
      </c>
      <c r="K47" s="98"/>
      <c r="P47" s="2" t="s">
        <v>35</v>
      </c>
      <c r="Q47" s="93">
        <v>42978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Kazda</dc:creator>
  <cp:keywords/>
  <dc:description/>
  <cp:lastModifiedBy>Ivan</cp:lastModifiedBy>
  <cp:lastPrinted>2017-01-14T12:02:37Z</cp:lastPrinted>
  <dcterms:created xsi:type="dcterms:W3CDTF">2005-07-26T20:23:27Z</dcterms:created>
  <dcterms:modified xsi:type="dcterms:W3CDTF">2017-01-14T16:22:51Z</dcterms:modified>
  <cp:category/>
  <cp:version/>
  <cp:contentType/>
  <cp:contentStatus/>
</cp:coreProperties>
</file>