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hy-Ziz" sheetId="1" r:id="rId1"/>
    <sheet name="JC B-KH" sheetId="2" r:id="rId2"/>
    <sheet name="NA B-JBC" sheetId="3" r:id="rId3"/>
    <sheet name="UL-CB" sheetId="4" r:id="rId4"/>
    <sheet name="Kol-JC A" sheetId="5" r:id="rId5"/>
  </sheets>
  <definedNames/>
  <calcPr fullCalcOnLoad="1"/>
</workbook>
</file>

<file path=xl/sharedStrings.xml><?xml version="1.0" encoding="utf-8"?>
<sst xmlns="http://schemas.openxmlformats.org/spreadsheetml/2006/main" count="556" uniqueCount="186">
  <si>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</si>
  <si>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</si>
  <si>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</si>
  <si>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</si>
  <si>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</si>
  <si>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</si>
  <si>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</si>
  <si>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</si>
  <si>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</si>
  <si>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</si>
  <si>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</si>
  <si>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</si>
  <si>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</si>
  <si>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</si>
  <si>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</si>
  <si>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</si>
  <si>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</si>
  <si>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</si>
  <si>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</si>
  <si>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</si>
  <si>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</si>
  <si>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</si>
  <si>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</si>
  <si>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</si>
  <si>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</si>
  <si>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</si>
  <si>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</si>
  <si>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</si>
  <si>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</si>
  <si>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</si>
  <si>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</si>
  <si>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</si>
  <si>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</si>
  <si>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</si>
  <si>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</si>
  <si>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</si>
  <si>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</si>
  <si>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</si>
  <si>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</si>
  <si>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Dejdová</t>
  </si>
  <si>
    <t>Zdeňka</t>
  </si>
  <si>
    <t>Moravcová</t>
  </si>
  <si>
    <t>Holcmanová</t>
  </si>
  <si>
    <t>Zuzana</t>
  </si>
  <si>
    <t>Moravcová Michaela</t>
  </si>
  <si>
    <t>Kutná Hora</t>
  </si>
  <si>
    <t>Michaela</t>
  </si>
  <si>
    <t>Weissová</t>
  </si>
  <si>
    <t>TJ Sokol Kolín</t>
  </si>
  <si>
    <t>Magdalena</t>
  </si>
  <si>
    <t>Vacková</t>
  </si>
  <si>
    <t>Jitka</t>
  </si>
  <si>
    <t>Dalibor Mierva</t>
  </si>
  <si>
    <t>II/0194</t>
  </si>
  <si>
    <t>Kohoutová</t>
  </si>
  <si>
    <t>Vlasta</t>
  </si>
  <si>
    <t>SKK JIČÍN A</t>
  </si>
  <si>
    <t>Viková Dana</t>
  </si>
  <si>
    <t>9.4.2016 Dalibor Mierva</t>
  </si>
  <si>
    <t>Nožičková</t>
  </si>
  <si>
    <t>Viková</t>
  </si>
  <si>
    <t>Dana</t>
  </si>
  <si>
    <t>Šedivá</t>
  </si>
  <si>
    <t>Alena</t>
  </si>
  <si>
    <t>Abrahámová</t>
  </si>
  <si>
    <t>Jana</t>
  </si>
  <si>
    <t>Kolářová</t>
  </si>
  <si>
    <t>Marie</t>
  </si>
  <si>
    <t>Danišová</t>
  </si>
  <si>
    <t>Martina</t>
  </si>
  <si>
    <t>5.start náhradníka: Jitka Vacková 18933 TJ Sokol Kolín</t>
  </si>
  <si>
    <t>Nebylo</t>
  </si>
  <si>
    <t>Nebyly</t>
  </si>
  <si>
    <t>I/0033</t>
  </si>
  <si>
    <t>Josef Strachoň</t>
  </si>
  <si>
    <t>Čampulová</t>
  </si>
  <si>
    <t>Odstrčilová</t>
  </si>
  <si>
    <t>Jindřiška</t>
  </si>
  <si>
    <t>Věra</t>
  </si>
  <si>
    <t>Doudová</t>
  </si>
  <si>
    <t>Slezáčková</t>
  </si>
  <si>
    <t>Tereza</t>
  </si>
  <si>
    <t>Milada</t>
  </si>
  <si>
    <t>Šafránková</t>
  </si>
  <si>
    <t>Balzerová</t>
  </si>
  <si>
    <t xml:space="preserve">Jana </t>
  </si>
  <si>
    <t>Barbora</t>
  </si>
  <si>
    <t>Šimková</t>
  </si>
  <si>
    <t>Vašáková</t>
  </si>
  <si>
    <t>Zdeňa</t>
  </si>
  <si>
    <t>Eva</t>
  </si>
  <si>
    <t>Štruplová</t>
  </si>
  <si>
    <t>Jandíková</t>
  </si>
  <si>
    <t>Marcela</t>
  </si>
  <si>
    <t>Klojdová</t>
  </si>
  <si>
    <t>Bořutová</t>
  </si>
  <si>
    <t>TJ Lokomotiva České Budějovice -  Ženy</t>
  </si>
  <si>
    <t>TJ Lokomotiva Ústí nad Labem -  Ženy</t>
  </si>
  <si>
    <t>TJ Lokomotiva Ústí n/L</t>
  </si>
  <si>
    <t>Dušková Petra</t>
  </si>
  <si>
    <t>Chytilová Michaela</t>
  </si>
  <si>
    <t>1/0050</t>
  </si>
  <si>
    <t>Liška Jaroslav</t>
  </si>
  <si>
    <t>Floriánová Jana</t>
  </si>
  <si>
    <t>Mankovecká Milena</t>
  </si>
  <si>
    <t>Hana</t>
  </si>
  <si>
    <t>Florianová</t>
  </si>
  <si>
    <t>Vaňková</t>
  </si>
  <si>
    <t>Iveta</t>
  </si>
  <si>
    <t>Petra</t>
  </si>
  <si>
    <t>Seifertová</t>
  </si>
  <si>
    <t>Vlčková</t>
  </si>
  <si>
    <t>Zděnka</t>
  </si>
  <si>
    <t>Denisa</t>
  </si>
  <si>
    <t>Kvapilová</t>
  </si>
  <si>
    <t>Nálevková</t>
  </si>
  <si>
    <t>Gembecová</t>
  </si>
  <si>
    <t xml:space="preserve">Dušková </t>
  </si>
  <si>
    <t>Lenka</t>
  </si>
  <si>
    <t>Milena</t>
  </si>
  <si>
    <t>Stejskalová</t>
  </si>
  <si>
    <t>Mankovecká</t>
  </si>
  <si>
    <t>Emilie</t>
  </si>
  <si>
    <t>Kateřina</t>
  </si>
  <si>
    <t>Císařovská</t>
  </si>
  <si>
    <t>Majerová</t>
  </si>
  <si>
    <t>TJ Bižuterie Jablonec nad Nisou</t>
  </si>
  <si>
    <t>SKK Náchod B</t>
  </si>
  <si>
    <t>Náchod</t>
  </si>
  <si>
    <t>9.4.2016 Čermák</t>
  </si>
  <si>
    <t>Adamcová Marie</t>
  </si>
  <si>
    <t>Barborová Hana</t>
  </si>
  <si>
    <t>Hercíková Monika</t>
  </si>
  <si>
    <t>Kammelová Eva</t>
  </si>
  <si>
    <t>II/0120</t>
  </si>
  <si>
    <t>Čermák František</t>
  </si>
  <si>
    <t xml:space="preserve">Barborová </t>
  </si>
  <si>
    <t>Pristandová Nela</t>
  </si>
  <si>
    <t>Ivana</t>
  </si>
  <si>
    <t>Nela</t>
  </si>
  <si>
    <t>Kopecká</t>
  </si>
  <si>
    <t>Pristandová</t>
  </si>
  <si>
    <t>Adamcová</t>
  </si>
  <si>
    <t>Abelová</t>
  </si>
  <si>
    <t>Markéta</t>
  </si>
  <si>
    <t>Kaanová</t>
  </si>
  <si>
    <t>Nikola</t>
  </si>
  <si>
    <t>Renková</t>
  </si>
  <si>
    <t>Portyšová</t>
  </si>
  <si>
    <t>Klára</t>
  </si>
  <si>
    <t>Monika</t>
  </si>
  <si>
    <t>Miláčková</t>
  </si>
  <si>
    <t>Hercíková</t>
  </si>
  <si>
    <t>Kamila</t>
  </si>
  <si>
    <t>Dvořáková</t>
  </si>
  <si>
    <t>Kučerová</t>
  </si>
  <si>
    <t>TJ Sparta Kutná Hora -  ženy A</t>
  </si>
  <si>
    <t>SKK Jičín -  ženy B</t>
  </si>
  <si>
    <t>09.04.2016</t>
  </si>
  <si>
    <t>SKK Jičín</t>
  </si>
  <si>
    <t>9.4.2016 Karel Smažík</t>
  </si>
  <si>
    <t>II/307</t>
  </si>
  <si>
    <t>Smažík Karel</t>
  </si>
  <si>
    <t>Sedláčková Irini</t>
  </si>
  <si>
    <t>Kovandová Alena</t>
  </si>
  <si>
    <t>Blanka</t>
  </si>
  <si>
    <t>Mašková</t>
  </si>
  <si>
    <t>Kovandová</t>
  </si>
  <si>
    <t>Anna</t>
  </si>
  <si>
    <t>Dita</t>
  </si>
  <si>
    <t>Sailerová</t>
  </si>
  <si>
    <t>Kotorová</t>
  </si>
  <si>
    <t>Katzová</t>
  </si>
  <si>
    <t>Návarová</t>
  </si>
  <si>
    <t>Irini</t>
  </si>
  <si>
    <t>Sedláčková</t>
  </si>
  <si>
    <t>Peroutková</t>
  </si>
  <si>
    <t>Miroslava</t>
  </si>
  <si>
    <t>Boštická</t>
  </si>
  <si>
    <t>Cízlerová</t>
  </si>
  <si>
    <t>Hedvika</t>
  </si>
  <si>
    <t>Mizerová</t>
  </si>
  <si>
    <t>Takáčová</t>
  </si>
  <si>
    <t>SK Žižkov PraHA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</si>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</sst>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7" t="s">
        <v>0</v>
      </c>
      <c r="C1" s="267"/>
      <c r="D1" s="266" t="s">
        <v>1</v>
      </c>
      <c r="E1" s="266"/>
      <c r="F1" s="266"/>
      <c r="G1" s="266"/>
      <c r="H1" s="266"/>
      <c r="I1" s="266"/>
      <c r="K1" s="184" t="s">
        <v>38</v>
      </c>
      <c r="L1" s="265" t="s">
        <v>185</v>
      </c>
      <c r="M1" s="265"/>
      <c r="N1" s="265"/>
      <c r="O1" s="264" t="s">
        <v>37</v>
      </c>
      <c r="P1" s="264"/>
      <c r="Q1" s="263">
        <v>42469</v>
      </c>
      <c r="R1" s="262"/>
      <c r="S1" s="262"/>
    </row>
    <row r="2" spans="2:3" ht="6" customHeight="1" thickBot="1">
      <c r="B2" s="261"/>
      <c r="C2" s="261"/>
    </row>
    <row r="3" spans="1:19" ht="19.5" customHeight="1" thickBot="1">
      <c r="A3" s="260" t="s">
        <v>2</v>
      </c>
      <c r="B3" s="259" t="s">
        <v>184</v>
      </c>
      <c r="C3" s="258"/>
      <c r="D3" s="258"/>
      <c r="E3" s="258"/>
      <c r="F3" s="258"/>
      <c r="G3" s="258"/>
      <c r="H3" s="258"/>
      <c r="I3" s="257"/>
      <c r="K3" s="260" t="s">
        <v>3</v>
      </c>
      <c r="L3" s="259" t="s">
        <v>183</v>
      </c>
      <c r="M3" s="258"/>
      <c r="N3" s="258"/>
      <c r="O3" s="258"/>
      <c r="P3" s="258"/>
      <c r="Q3" s="258"/>
      <c r="R3" s="258"/>
      <c r="S3" s="257"/>
    </row>
    <row r="4" ht="4.5" customHeight="1" thickBot="1"/>
    <row r="5" spans="1:19" ht="12.75" customHeight="1">
      <c r="A5" s="256" t="s">
        <v>4</v>
      </c>
      <c r="B5" s="255"/>
      <c r="C5" s="254" t="s">
        <v>5</v>
      </c>
      <c r="D5" s="253" t="s">
        <v>6</v>
      </c>
      <c r="E5" s="252"/>
      <c r="F5" s="252"/>
      <c r="G5" s="251"/>
      <c r="H5" s="250" t="s">
        <v>7</v>
      </c>
      <c r="I5" s="249"/>
      <c r="K5" s="256" t="s">
        <v>4</v>
      </c>
      <c r="L5" s="255"/>
      <c r="M5" s="254" t="s">
        <v>5</v>
      </c>
      <c r="N5" s="253" t="s">
        <v>6</v>
      </c>
      <c r="O5" s="252"/>
      <c r="P5" s="252"/>
      <c r="Q5" s="251"/>
      <c r="R5" s="250" t="s">
        <v>7</v>
      </c>
      <c r="S5" s="249"/>
    </row>
    <row r="6" spans="1:19" ht="12.75" customHeight="1" thickBot="1">
      <c r="A6" s="248" t="s">
        <v>8</v>
      </c>
      <c r="B6" s="247"/>
      <c r="C6" s="246"/>
      <c r="D6" s="245" t="s">
        <v>9</v>
      </c>
      <c r="E6" s="244" t="s">
        <v>10</v>
      </c>
      <c r="F6" s="244" t="s">
        <v>11</v>
      </c>
      <c r="G6" s="243" t="s">
        <v>12</v>
      </c>
      <c r="H6" s="242" t="s">
        <v>13</v>
      </c>
      <c r="I6" s="241" t="s">
        <v>14</v>
      </c>
      <c r="K6" s="248" t="s">
        <v>8</v>
      </c>
      <c r="L6" s="247"/>
      <c r="M6" s="246"/>
      <c r="N6" s="245" t="s">
        <v>9</v>
      </c>
      <c r="O6" s="244" t="s">
        <v>10</v>
      </c>
      <c r="P6" s="244" t="s">
        <v>11</v>
      </c>
      <c r="Q6" s="243" t="s">
        <v>12</v>
      </c>
      <c r="R6" s="242" t="s">
        <v>13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>
      <c r="A8" s="239" t="s">
        <v>182</v>
      </c>
      <c r="B8" s="238"/>
      <c r="C8" s="237">
        <v>1</v>
      </c>
      <c r="D8" s="236">
        <v>81</v>
      </c>
      <c r="E8" s="235">
        <v>33</v>
      </c>
      <c r="F8" s="235">
        <v>3</v>
      </c>
      <c r="G8" s="234">
        <f>IF(AND(ISBLANK(D8),ISBLANK(E8)),"",D8+E8)</f>
        <v>114</v>
      </c>
      <c r="H8" s="233">
        <f>IF(OR(ISNUMBER($G8),ISNUMBER($Q8)),(SIGN(N($G8)-N($Q8))+1)/2,"")</f>
        <v>0</v>
      </c>
      <c r="I8" s="223"/>
      <c r="K8" s="239" t="s">
        <v>181</v>
      </c>
      <c r="L8" s="238"/>
      <c r="M8" s="237">
        <v>1</v>
      </c>
      <c r="N8" s="236">
        <v>84</v>
      </c>
      <c r="O8" s="235">
        <v>44</v>
      </c>
      <c r="P8" s="235">
        <v>3</v>
      </c>
      <c r="Q8" s="234">
        <f>IF(AND(ISBLANK(N8),ISBLANK(O8)),"",N8+O8)</f>
        <v>128</v>
      </c>
      <c r="R8" s="233">
        <f>IF(ISNUMBER($H8),1-$H8,"")</f>
        <v>1</v>
      </c>
      <c r="S8" s="223"/>
    </row>
    <row r="9" spans="1:19" ht="12.75" customHeight="1">
      <c r="A9" s="232"/>
      <c r="B9" s="231"/>
      <c r="C9" s="228">
        <v>2</v>
      </c>
      <c r="D9" s="227">
        <v>98</v>
      </c>
      <c r="E9" s="226">
        <v>45</v>
      </c>
      <c r="F9" s="226">
        <v>1</v>
      </c>
      <c r="G9" s="225">
        <f>IF(AND(ISBLANK(D9),ISBLANK(E9)),"",D9+E9)</f>
        <v>143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88</v>
      </c>
      <c r="O9" s="226">
        <v>34</v>
      </c>
      <c r="P9" s="226">
        <v>2</v>
      </c>
      <c r="Q9" s="225">
        <f>IF(AND(ISBLANK(N9),ISBLANK(O9)),"",N9+O9)</f>
        <v>122</v>
      </c>
      <c r="R9" s="224">
        <f>IF(ISNUMBER($H9),1-$H9,"")</f>
        <v>0</v>
      </c>
      <c r="S9" s="223"/>
    </row>
    <row r="10" spans="1:19" ht="12.75" customHeight="1" thickBot="1">
      <c r="A10" s="230" t="s">
        <v>65</v>
      </c>
      <c r="B10" s="229"/>
      <c r="C10" s="228">
        <v>3</v>
      </c>
      <c r="D10" s="227">
        <v>99</v>
      </c>
      <c r="E10" s="226">
        <v>53</v>
      </c>
      <c r="F10" s="226">
        <v>0</v>
      </c>
      <c r="G10" s="225">
        <f>IF(AND(ISBLANK(D10),ISBLANK(E10)),"",D10+E10)</f>
        <v>152</v>
      </c>
      <c r="H10" s="224">
        <f>IF(OR(ISNUMBER($G10),ISNUMBER($Q10)),(SIGN(N($G10)-N($Q10))+1)/2,"")</f>
        <v>1</v>
      </c>
      <c r="I10" s="223"/>
      <c r="K10" s="230" t="s">
        <v>180</v>
      </c>
      <c r="L10" s="229"/>
      <c r="M10" s="228">
        <v>3</v>
      </c>
      <c r="N10" s="227">
        <v>88</v>
      </c>
      <c r="O10" s="226">
        <v>26</v>
      </c>
      <c r="P10" s="226">
        <v>3</v>
      </c>
      <c r="Q10" s="225">
        <f>IF(AND(ISBLANK(N10),ISBLANK(O10)),"",N10+O10)</f>
        <v>114</v>
      </c>
      <c r="R10" s="224">
        <f>IF(ISNUMBER($H10),1-$H10,"")</f>
        <v>0</v>
      </c>
      <c r="S10" s="223"/>
    </row>
    <row r="11" spans="1:19" ht="12.75" customHeight="1">
      <c r="A11" s="222"/>
      <c r="B11" s="221"/>
      <c r="C11" s="220">
        <v>4</v>
      </c>
      <c r="D11" s="219">
        <v>98</v>
      </c>
      <c r="E11" s="218">
        <v>44</v>
      </c>
      <c r="F11" s="218">
        <v>1</v>
      </c>
      <c r="G11" s="217">
        <f>IF(AND(ISBLANK(D11),ISBLANK(E11)),"",D11+E11)</f>
        <v>142</v>
      </c>
      <c r="H11" s="216">
        <f>IF(OR(ISNUMBER($G11),ISNUMBER($Q11)),(SIGN(N($G11)-N($Q11))+1)/2,"")</f>
        <v>1</v>
      </c>
      <c r="I11" s="215">
        <f>IF(ISNUMBER(H12),(SIGN(1000*($H12-$R12)+$G12-$Q12)+1)/2,"")</f>
        <v>1</v>
      </c>
      <c r="K11" s="222"/>
      <c r="L11" s="221"/>
      <c r="M11" s="220">
        <v>4</v>
      </c>
      <c r="N11" s="219">
        <v>94</v>
      </c>
      <c r="O11" s="218">
        <v>45</v>
      </c>
      <c r="P11" s="218">
        <v>1</v>
      </c>
      <c r="Q11" s="217">
        <f>IF(AND(ISBLANK(N11),ISBLANK(O11)),"",N11+O11)</f>
        <v>139</v>
      </c>
      <c r="R11" s="216">
        <f>IF(ISNUMBER($H11),1-$H11,"")</f>
        <v>0</v>
      </c>
      <c r="S11" s="215">
        <f>IF(ISNUMBER($I11),1-$I11,"")</f>
        <v>0</v>
      </c>
    </row>
    <row r="12" spans="1:19" ht="15.75" customHeight="1" thickBot="1">
      <c r="A12" s="213">
        <v>15986</v>
      </c>
      <c r="B12" s="214"/>
      <c r="C12" s="211" t="s">
        <v>12</v>
      </c>
      <c r="D12" s="208">
        <f>IF(ISNUMBER($G12),SUM(D8:D11),"")</f>
        <v>376</v>
      </c>
      <c r="E12" s="210">
        <f>IF(ISNUMBER($G12),SUM(E8:E11),"")</f>
        <v>175</v>
      </c>
      <c r="F12" s="210">
        <f>IF(ISNUMBER($G12),SUM(F8:F11),"")</f>
        <v>5</v>
      </c>
      <c r="G12" s="209">
        <f>IF(SUM($G8:$G11)+SUM($Q8:$Q11)&gt;0,SUM(G8:G11),"")</f>
        <v>551</v>
      </c>
      <c r="H12" s="208">
        <f>IF(ISNUMBER($G12),SUM(H8:H11),"")</f>
        <v>3</v>
      </c>
      <c r="I12" s="207"/>
      <c r="K12" s="213">
        <v>14731</v>
      </c>
      <c r="L12" s="214"/>
      <c r="M12" s="211" t="s">
        <v>12</v>
      </c>
      <c r="N12" s="208">
        <f>IF(ISNUMBER($G12),SUM(N8:N11),"")</f>
        <v>354</v>
      </c>
      <c r="O12" s="210">
        <f>IF(ISNUMBER($G12),SUM(O8:O11),"")</f>
        <v>149</v>
      </c>
      <c r="P12" s="210">
        <f>IF(ISNUMBER($G12),SUM(P8:P11),"")</f>
        <v>9</v>
      </c>
      <c r="Q12" s="209">
        <f>IF(SUM($G8:$G11)+SUM($Q8:$Q11)&gt;0,SUM(Q8:Q11),"")</f>
        <v>503</v>
      </c>
      <c r="R12" s="208">
        <f>IF(ISNUMBER($G12),SUM(R8:R11),"")</f>
        <v>1</v>
      </c>
      <c r="S12" s="207"/>
    </row>
    <row r="13" spans="1:19" ht="12.75" customHeight="1">
      <c r="A13" s="239" t="s">
        <v>179</v>
      </c>
      <c r="B13" s="238"/>
      <c r="C13" s="237">
        <v>1</v>
      </c>
      <c r="D13" s="236">
        <v>89</v>
      </c>
      <c r="E13" s="235">
        <v>53</v>
      </c>
      <c r="F13" s="235">
        <v>0</v>
      </c>
      <c r="G13" s="234">
        <f>IF(AND(ISBLANK(D13),ISBLANK(E13)),"",D13+E13)</f>
        <v>142</v>
      </c>
      <c r="H13" s="233">
        <f>IF(OR(ISNUMBER($G13),ISNUMBER($Q13)),(SIGN(N($G13)-N($Q13))+1)/2,"")</f>
        <v>1</v>
      </c>
      <c r="I13" s="223"/>
      <c r="K13" s="239" t="s">
        <v>178</v>
      </c>
      <c r="L13" s="238"/>
      <c r="M13" s="237">
        <v>1</v>
      </c>
      <c r="N13" s="236">
        <v>82</v>
      </c>
      <c r="O13" s="235">
        <v>45</v>
      </c>
      <c r="P13" s="235">
        <v>0</v>
      </c>
      <c r="Q13" s="234">
        <f>IF(AND(ISBLANK(N13),ISBLANK(O13)),"",N13+O13)</f>
        <v>127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90</v>
      </c>
      <c r="E14" s="226">
        <v>36</v>
      </c>
      <c r="F14" s="226">
        <v>3</v>
      </c>
      <c r="G14" s="225">
        <f>IF(AND(ISBLANK(D14),ISBLANK(E14)),"",D14+E14)</f>
        <v>126</v>
      </c>
      <c r="H14" s="224">
        <f>IF(OR(ISNUMBER($G14),ISNUMBER($Q14)),(SIGN(N($G14)-N($Q14))+1)/2,"")</f>
        <v>1</v>
      </c>
      <c r="I14" s="223"/>
      <c r="K14" s="232"/>
      <c r="L14" s="231"/>
      <c r="M14" s="228">
        <v>2</v>
      </c>
      <c r="N14" s="227">
        <v>87</v>
      </c>
      <c r="O14" s="226">
        <v>36</v>
      </c>
      <c r="P14" s="226">
        <v>0</v>
      </c>
      <c r="Q14" s="225">
        <f>IF(AND(ISBLANK(N14),ISBLANK(O14)),"",N14+O14)</f>
        <v>123</v>
      </c>
      <c r="R14" s="224">
        <f>IF(ISNUMBER($H14),1-$H14,"")</f>
        <v>0</v>
      </c>
      <c r="S14" s="223"/>
    </row>
    <row r="15" spans="1:19" ht="12.75" customHeight="1" thickBot="1">
      <c r="A15" s="230" t="s">
        <v>177</v>
      </c>
      <c r="B15" s="229"/>
      <c r="C15" s="228">
        <v>3</v>
      </c>
      <c r="D15" s="227">
        <v>95</v>
      </c>
      <c r="E15" s="226">
        <v>33</v>
      </c>
      <c r="F15" s="226">
        <v>3</v>
      </c>
      <c r="G15" s="225">
        <f>IF(AND(ISBLANK(D15),ISBLANK(E15)),"",D15+E15)</f>
        <v>128</v>
      </c>
      <c r="H15" s="224">
        <f>IF(OR(ISNUMBER($G15),ISNUMBER($Q15)),(SIGN(N($G15)-N($Q15))+1)/2,"")</f>
        <v>0</v>
      </c>
      <c r="I15" s="223"/>
      <c r="K15" s="230" t="s">
        <v>118</v>
      </c>
      <c r="L15" s="229"/>
      <c r="M15" s="228">
        <v>3</v>
      </c>
      <c r="N15" s="227">
        <v>92</v>
      </c>
      <c r="O15" s="226">
        <v>40</v>
      </c>
      <c r="P15" s="226">
        <v>2</v>
      </c>
      <c r="Q15" s="225">
        <f>IF(AND(ISBLANK(N15),ISBLANK(O15)),"",N15+O15)</f>
        <v>132</v>
      </c>
      <c r="R15" s="224">
        <f>IF(ISNUMBER($H15),1-$H15,"")</f>
        <v>1</v>
      </c>
      <c r="S15" s="223"/>
    </row>
    <row r="16" spans="1:19" ht="12.75" customHeight="1">
      <c r="A16" s="222"/>
      <c r="B16" s="221"/>
      <c r="C16" s="220">
        <v>4</v>
      </c>
      <c r="D16" s="219">
        <v>90</v>
      </c>
      <c r="E16" s="218">
        <v>53</v>
      </c>
      <c r="F16" s="218">
        <v>0</v>
      </c>
      <c r="G16" s="217">
        <f>IF(AND(ISBLANK(D16),ISBLANK(E16)),"",D16+E16)</f>
        <v>143</v>
      </c>
      <c r="H16" s="216">
        <f>IF(OR(ISNUMBER($G16),ISNUMBER($Q16)),(SIGN(N($G16)-N($Q16))+1)/2,"")</f>
        <v>1</v>
      </c>
      <c r="I16" s="215">
        <f>IF(ISNUMBER(H17),(SIGN(1000*($H17-$R17)+$G17-$Q17)+1)/2,"")</f>
        <v>1</v>
      </c>
      <c r="K16" s="222"/>
      <c r="L16" s="221"/>
      <c r="M16" s="220">
        <v>4</v>
      </c>
      <c r="N16" s="219">
        <v>94</v>
      </c>
      <c r="O16" s="218">
        <v>43</v>
      </c>
      <c r="P16" s="218">
        <v>2</v>
      </c>
      <c r="Q16" s="217">
        <f>IF(AND(ISBLANK(N16),ISBLANK(O16)),"",N16+O16)</f>
        <v>137</v>
      </c>
      <c r="R16" s="216">
        <f>IF(ISNUMBER($H16),1-$H16,"")</f>
        <v>0</v>
      </c>
      <c r="S16" s="215">
        <f>IF(ISNUMBER($I16),1-$I16,"")</f>
        <v>0</v>
      </c>
    </row>
    <row r="17" spans="1:19" ht="15.75" customHeight="1" thickBot="1">
      <c r="A17" s="213">
        <v>2872</v>
      </c>
      <c r="B17" s="214"/>
      <c r="C17" s="211" t="s">
        <v>12</v>
      </c>
      <c r="D17" s="208">
        <f>IF(ISNUMBER($G17),SUM(D13:D16),"")</f>
        <v>364</v>
      </c>
      <c r="E17" s="210">
        <f>IF(ISNUMBER($G17),SUM(E13:E16),"")</f>
        <v>175</v>
      </c>
      <c r="F17" s="210">
        <f>IF(ISNUMBER($G17),SUM(F13:F16),"")</f>
        <v>6</v>
      </c>
      <c r="G17" s="209">
        <f>IF(SUM($G13:$G16)+SUM($Q13:$Q16)&gt;0,SUM(G13:G16),"")</f>
        <v>539</v>
      </c>
      <c r="H17" s="208">
        <f>IF(ISNUMBER($G17),SUM(H13:H16),"")</f>
        <v>3</v>
      </c>
      <c r="I17" s="207"/>
      <c r="K17" s="213">
        <v>5431</v>
      </c>
      <c r="L17" s="214"/>
      <c r="M17" s="211" t="s">
        <v>12</v>
      </c>
      <c r="N17" s="208">
        <f>IF(ISNUMBER($G17),SUM(N13:N16),"")</f>
        <v>355</v>
      </c>
      <c r="O17" s="210">
        <f>IF(ISNUMBER($G17),SUM(O13:O16),"")</f>
        <v>164</v>
      </c>
      <c r="P17" s="210">
        <f>IF(ISNUMBER($G17),SUM(P13:P16),"")</f>
        <v>4</v>
      </c>
      <c r="Q17" s="209">
        <f>IF(SUM($G13:$G16)+SUM($Q13:$Q16)&gt;0,SUM(Q13:Q16),"")</f>
        <v>519</v>
      </c>
      <c r="R17" s="208">
        <f>IF(ISNUMBER($G17),SUM(R13:R16),"")</f>
        <v>1</v>
      </c>
      <c r="S17" s="207"/>
    </row>
    <row r="18" spans="1:19" ht="12.75" customHeight="1">
      <c r="A18" s="239" t="s">
        <v>176</v>
      </c>
      <c r="B18" s="238"/>
      <c r="C18" s="237">
        <v>1</v>
      </c>
      <c r="D18" s="236">
        <v>95</v>
      </c>
      <c r="E18" s="235">
        <v>50</v>
      </c>
      <c r="F18" s="235">
        <v>1</v>
      </c>
      <c r="G18" s="234">
        <f>IF(AND(ISBLANK(D18),ISBLANK(E18)),"",D18+E18)</f>
        <v>145</v>
      </c>
      <c r="H18" s="233">
        <f>IF(OR(ISNUMBER($G18),ISNUMBER($Q18)),(SIGN(N($G18)-N($Q18))+1)/2,"")</f>
        <v>1</v>
      </c>
      <c r="I18" s="223"/>
      <c r="K18" s="239" t="s">
        <v>175</v>
      </c>
      <c r="L18" s="238"/>
      <c r="M18" s="237">
        <v>1</v>
      </c>
      <c r="N18" s="236">
        <v>86</v>
      </c>
      <c r="O18" s="235">
        <v>34</v>
      </c>
      <c r="P18" s="235">
        <v>1</v>
      </c>
      <c r="Q18" s="234">
        <f>IF(AND(ISBLANK(N18),ISBLANK(O18)),"",N18+O18)</f>
        <v>120</v>
      </c>
      <c r="R18" s="233">
        <f>IF(ISNUMBER($H18),1-$H18,"")</f>
        <v>0</v>
      </c>
      <c r="S18" s="223"/>
    </row>
    <row r="19" spans="1:19" ht="12.75" customHeight="1">
      <c r="A19" s="232"/>
      <c r="B19" s="231"/>
      <c r="C19" s="228">
        <v>2</v>
      </c>
      <c r="D19" s="227">
        <v>87</v>
      </c>
      <c r="E19" s="226">
        <v>41</v>
      </c>
      <c r="F19" s="226">
        <v>3</v>
      </c>
      <c r="G19" s="225">
        <f>IF(AND(ISBLANK(D19),ISBLANK(E19)),"",D19+E19)</f>
        <v>128</v>
      </c>
      <c r="H19" s="224">
        <f>IF(OR(ISNUMBER($G19),ISNUMBER($Q19)),(SIGN(N($G19)-N($Q19))+1)/2,"")</f>
        <v>0</v>
      </c>
      <c r="I19" s="223"/>
      <c r="K19" s="232"/>
      <c r="L19" s="231"/>
      <c r="M19" s="228">
        <v>2</v>
      </c>
      <c r="N19" s="227">
        <v>95</v>
      </c>
      <c r="O19" s="226">
        <v>50</v>
      </c>
      <c r="P19" s="226">
        <v>2</v>
      </c>
      <c r="Q19" s="225">
        <f>IF(AND(ISBLANK(N19),ISBLANK(O19)),"",N19+O19)</f>
        <v>145</v>
      </c>
      <c r="R19" s="224">
        <f>IF(ISNUMBER($H19),1-$H19,"")</f>
        <v>1</v>
      </c>
      <c r="S19" s="223"/>
    </row>
    <row r="20" spans="1:19" ht="12.75" customHeight="1" thickBot="1">
      <c r="A20" s="230" t="s">
        <v>105</v>
      </c>
      <c r="B20" s="229"/>
      <c r="C20" s="228">
        <v>3</v>
      </c>
      <c r="D20" s="227">
        <v>92</v>
      </c>
      <c r="E20" s="226">
        <v>35</v>
      </c>
      <c r="F20" s="226">
        <v>2</v>
      </c>
      <c r="G20" s="225">
        <f>IF(AND(ISBLANK(D20),ISBLANK(E20)),"",D20+E20)</f>
        <v>127</v>
      </c>
      <c r="H20" s="224">
        <f>IF(OR(ISNUMBER($G20),ISNUMBER($Q20)),(SIGN(N($G20)-N($Q20))+1)/2,"")</f>
        <v>1</v>
      </c>
      <c r="I20" s="223"/>
      <c r="K20" s="230" t="s">
        <v>174</v>
      </c>
      <c r="L20" s="229"/>
      <c r="M20" s="228">
        <v>3</v>
      </c>
      <c r="N20" s="227">
        <v>91</v>
      </c>
      <c r="O20" s="226">
        <v>26</v>
      </c>
      <c r="P20" s="226">
        <v>4</v>
      </c>
      <c r="Q20" s="225">
        <f>IF(AND(ISBLANK(N20),ISBLANK(O20)),"",N20+O20)</f>
        <v>117</v>
      </c>
      <c r="R20" s="224">
        <f>IF(ISNUMBER($H20),1-$H20,"")</f>
        <v>0</v>
      </c>
      <c r="S20" s="223"/>
    </row>
    <row r="21" spans="1:19" ht="12.75" customHeight="1">
      <c r="A21" s="222"/>
      <c r="B21" s="221"/>
      <c r="C21" s="220">
        <v>4</v>
      </c>
      <c r="D21" s="219">
        <v>85</v>
      </c>
      <c r="E21" s="218">
        <v>33</v>
      </c>
      <c r="F21" s="218">
        <v>3</v>
      </c>
      <c r="G21" s="217">
        <f>IF(AND(ISBLANK(D21),ISBLANK(E21)),"",D21+E21)</f>
        <v>118</v>
      </c>
      <c r="H21" s="216">
        <f>IF(OR(ISNUMBER($G21),ISNUMBER($Q21)),(SIGN(N($G21)-N($Q21))+1)/2,"")</f>
        <v>0</v>
      </c>
      <c r="I21" s="215">
        <f>IF(ISNUMBER(H22),(SIGN(1000*($H22-$R22)+$G22-$Q22)+1)/2,"")</f>
        <v>0</v>
      </c>
      <c r="K21" s="222"/>
      <c r="L21" s="221"/>
      <c r="M21" s="220">
        <v>4</v>
      </c>
      <c r="N21" s="219">
        <v>89</v>
      </c>
      <c r="O21" s="218">
        <v>51</v>
      </c>
      <c r="P21" s="218">
        <v>0</v>
      </c>
      <c r="Q21" s="217">
        <f>IF(AND(ISBLANK(N21),ISBLANK(O21)),"",N21+O21)</f>
        <v>140</v>
      </c>
      <c r="R21" s="216">
        <f>IF(ISNUMBER($H21),1-$H21,"")</f>
        <v>1</v>
      </c>
      <c r="S21" s="215">
        <f>IF(ISNUMBER($I21),1-$I21,"")</f>
        <v>1</v>
      </c>
    </row>
    <row r="22" spans="1:19" ht="15.75" customHeight="1" thickBot="1">
      <c r="A22" s="213">
        <v>2826</v>
      </c>
      <c r="B22" s="212"/>
      <c r="C22" s="211" t="s">
        <v>12</v>
      </c>
      <c r="D22" s="208">
        <f>IF(ISNUMBER($G22),SUM(D18:D21),"")</f>
        <v>359</v>
      </c>
      <c r="E22" s="210">
        <f>IF(ISNUMBER($G22),SUM(E18:E21),"")</f>
        <v>159</v>
      </c>
      <c r="F22" s="210">
        <f>IF(ISNUMBER($G22),SUM(F18:F21),"")</f>
        <v>9</v>
      </c>
      <c r="G22" s="209">
        <f>IF(SUM($G18:$G21)+SUM($Q18:$Q21)&gt;0,SUM(G18:G21),"")</f>
        <v>518</v>
      </c>
      <c r="H22" s="208">
        <f>IF(ISNUMBER($G22),SUM(H18:H21),"")</f>
        <v>2</v>
      </c>
      <c r="I22" s="207"/>
      <c r="K22" s="213">
        <v>1049</v>
      </c>
      <c r="L22" s="214"/>
      <c r="M22" s="211" t="s">
        <v>12</v>
      </c>
      <c r="N22" s="208">
        <f>IF(ISNUMBER($G22),SUM(N18:N21),"")</f>
        <v>361</v>
      </c>
      <c r="O22" s="210">
        <f>IF(ISNUMBER($G22),SUM(O18:O21),"")</f>
        <v>161</v>
      </c>
      <c r="P22" s="210">
        <f>IF(ISNUMBER($G22),SUM(P18:P21),"")</f>
        <v>7</v>
      </c>
      <c r="Q22" s="209">
        <f>IF(SUM($G18:$G21)+SUM($Q18:$Q21)&gt;0,SUM(Q18:Q21),"")</f>
        <v>522</v>
      </c>
      <c r="R22" s="208">
        <f>IF(ISNUMBER($G22),SUM(R18:R21),"")</f>
        <v>2</v>
      </c>
      <c r="S22" s="207"/>
    </row>
    <row r="23" spans="1:19" ht="12.75" customHeight="1">
      <c r="A23" s="239" t="s">
        <v>173</v>
      </c>
      <c r="B23" s="238"/>
      <c r="C23" s="237">
        <v>1</v>
      </c>
      <c r="D23" s="236">
        <v>83</v>
      </c>
      <c r="E23" s="235">
        <v>45</v>
      </c>
      <c r="F23" s="235">
        <v>2</v>
      </c>
      <c r="G23" s="234">
        <f>IF(AND(ISBLANK(D23),ISBLANK(E23)),"",D23+E23)</f>
        <v>128</v>
      </c>
      <c r="H23" s="233">
        <f>IF(OR(ISNUMBER($G23),ISNUMBER($Q23)),(SIGN(N($G23)-N($Q23))+1)/2,"")</f>
        <v>0</v>
      </c>
      <c r="I23" s="223"/>
      <c r="K23" s="239" t="s">
        <v>172</v>
      </c>
      <c r="L23" s="238"/>
      <c r="M23" s="237">
        <v>1</v>
      </c>
      <c r="N23" s="236">
        <v>97</v>
      </c>
      <c r="O23" s="235">
        <v>43</v>
      </c>
      <c r="P23" s="235">
        <v>1</v>
      </c>
      <c r="Q23" s="234">
        <f>IF(AND(ISBLANK(N23),ISBLANK(O23)),"",N23+O23)</f>
        <v>140</v>
      </c>
      <c r="R23" s="233">
        <f>IF(ISNUMBER($H23),1-$H23,"")</f>
        <v>1</v>
      </c>
      <c r="S23" s="223"/>
    </row>
    <row r="24" spans="1:19" ht="12.75" customHeight="1">
      <c r="A24" s="232"/>
      <c r="B24" s="231"/>
      <c r="C24" s="228">
        <v>2</v>
      </c>
      <c r="D24" s="227">
        <v>90</v>
      </c>
      <c r="E24" s="226">
        <v>54</v>
      </c>
      <c r="F24" s="226">
        <v>0</v>
      </c>
      <c r="G24" s="225">
        <f>IF(AND(ISBLANK(D24),ISBLANK(E24)),"",D24+E24)</f>
        <v>144</v>
      </c>
      <c r="H24" s="224">
        <f>IF(OR(ISNUMBER($G24),ISNUMBER($Q24)),(SIGN(N($G24)-N($Q24))+1)/2,"")</f>
        <v>1</v>
      </c>
      <c r="I24" s="223"/>
      <c r="K24" s="232"/>
      <c r="L24" s="231"/>
      <c r="M24" s="228">
        <v>2</v>
      </c>
      <c r="N24" s="227">
        <v>93</v>
      </c>
      <c r="O24" s="226">
        <v>45</v>
      </c>
      <c r="P24" s="226">
        <v>1</v>
      </c>
      <c r="Q24" s="225">
        <f>IF(AND(ISBLANK(N24),ISBLANK(O24)),"",N24+O24)</f>
        <v>138</v>
      </c>
      <c r="R24" s="224">
        <f>IF(ISNUMBER($H24),1-$H24,"")</f>
        <v>0</v>
      </c>
      <c r="S24" s="223"/>
    </row>
    <row r="25" spans="1:19" ht="12.75" customHeight="1" thickBot="1">
      <c r="A25" s="230" t="s">
        <v>78</v>
      </c>
      <c r="B25" s="229"/>
      <c r="C25" s="228">
        <v>3</v>
      </c>
      <c r="D25" s="227">
        <v>101</v>
      </c>
      <c r="E25" s="226">
        <v>45</v>
      </c>
      <c r="F25" s="226">
        <v>0</v>
      </c>
      <c r="G25" s="225">
        <f>IF(AND(ISBLANK(D25),ISBLANK(E25)),"",D25+E25)</f>
        <v>146</v>
      </c>
      <c r="H25" s="224">
        <f>IF(OR(ISNUMBER($G25),ISNUMBER($Q25)),(SIGN(N($G25)-N($Q25))+1)/2,"")</f>
        <v>1</v>
      </c>
      <c r="I25" s="223"/>
      <c r="K25" s="230" t="s">
        <v>123</v>
      </c>
      <c r="L25" s="229"/>
      <c r="M25" s="228">
        <v>3</v>
      </c>
      <c r="N25" s="227">
        <v>85</v>
      </c>
      <c r="O25" s="226">
        <v>52</v>
      </c>
      <c r="P25" s="226">
        <v>1</v>
      </c>
      <c r="Q25" s="225">
        <f>IF(AND(ISBLANK(N25),ISBLANK(O25)),"",N25+O25)</f>
        <v>137</v>
      </c>
      <c r="R25" s="224">
        <f>IF(ISNUMBER($H25),1-$H25,"")</f>
        <v>0</v>
      </c>
      <c r="S25" s="223"/>
    </row>
    <row r="26" spans="1:19" ht="12.75" customHeight="1">
      <c r="A26" s="222"/>
      <c r="B26" s="221"/>
      <c r="C26" s="220">
        <v>4</v>
      </c>
      <c r="D26" s="219">
        <v>89</v>
      </c>
      <c r="E26" s="218">
        <v>54</v>
      </c>
      <c r="F26" s="218">
        <v>0</v>
      </c>
      <c r="G26" s="217">
        <f>IF(AND(ISBLANK(D26),ISBLANK(E26)),"",D26+E26)</f>
        <v>143</v>
      </c>
      <c r="H26" s="216">
        <f>IF(OR(ISNUMBER($G26),ISNUMBER($Q26)),(SIGN(N($G26)-N($Q26))+1)/2,"")</f>
        <v>1</v>
      </c>
      <c r="I26" s="215">
        <f>IF(ISNUMBER(H27),(SIGN(1000*($H27-$R27)+$G27-$Q27)+1)/2,"")</f>
        <v>1</v>
      </c>
      <c r="K26" s="222"/>
      <c r="L26" s="221"/>
      <c r="M26" s="220">
        <v>4</v>
      </c>
      <c r="N26" s="219">
        <v>101</v>
      </c>
      <c r="O26" s="218">
        <v>25</v>
      </c>
      <c r="P26" s="218">
        <v>5</v>
      </c>
      <c r="Q26" s="217">
        <f>IF(AND(ISBLANK(N26),ISBLANK(O26)),"",N26+O26)</f>
        <v>126</v>
      </c>
      <c r="R26" s="216">
        <f>IF(ISNUMBER($H26),1-$H26,"")</f>
        <v>0</v>
      </c>
      <c r="S26" s="215">
        <f>IF(ISNUMBER($I26),1-$I26,"")</f>
        <v>0</v>
      </c>
    </row>
    <row r="27" spans="1:19" ht="15.75" customHeight="1" thickBot="1">
      <c r="A27" s="213">
        <v>11452</v>
      </c>
      <c r="B27" s="212"/>
      <c r="C27" s="211" t="s">
        <v>12</v>
      </c>
      <c r="D27" s="208">
        <f>IF(ISNUMBER($G27),SUM(D23:D26),"")</f>
        <v>363</v>
      </c>
      <c r="E27" s="210">
        <f>IF(ISNUMBER($G27),SUM(E23:E26),"")</f>
        <v>198</v>
      </c>
      <c r="F27" s="210">
        <f>IF(ISNUMBER($G27),SUM(F23:F26),"")</f>
        <v>2</v>
      </c>
      <c r="G27" s="209">
        <f>IF(SUM($G23:$G26)+SUM($Q23:$Q26)&gt;0,SUM(G23:G26),"")</f>
        <v>561</v>
      </c>
      <c r="H27" s="208">
        <f>IF(ISNUMBER($G27),SUM(H23:H26),"")</f>
        <v>3</v>
      </c>
      <c r="I27" s="207"/>
      <c r="K27" s="213">
        <v>5433</v>
      </c>
      <c r="L27" s="214"/>
      <c r="M27" s="211" t="s">
        <v>12</v>
      </c>
      <c r="N27" s="208">
        <f>IF(ISNUMBER($G27),SUM(N23:N26),"")</f>
        <v>376</v>
      </c>
      <c r="O27" s="210">
        <f>IF(ISNUMBER($G27),SUM(O23:O26),"")</f>
        <v>165</v>
      </c>
      <c r="P27" s="210">
        <f>IF(ISNUMBER($G27),SUM(P23:P26),"")</f>
        <v>8</v>
      </c>
      <c r="Q27" s="209">
        <f>IF(SUM($G23:$G26)+SUM($Q23:$Q26)&gt;0,SUM(Q23:Q26),"")</f>
        <v>541</v>
      </c>
      <c r="R27" s="208">
        <f>IF(ISNUMBER($G27),SUM(R23:R26),"")</f>
        <v>1</v>
      </c>
      <c r="S27" s="207"/>
    </row>
    <row r="28" spans="1:19" ht="12.75" customHeight="1">
      <c r="A28" s="239" t="s">
        <v>171</v>
      </c>
      <c r="B28" s="238"/>
      <c r="C28" s="237">
        <v>1</v>
      </c>
      <c r="D28" s="236">
        <v>94</v>
      </c>
      <c r="E28" s="235">
        <v>41</v>
      </c>
      <c r="F28" s="235">
        <v>0</v>
      </c>
      <c r="G28" s="234">
        <f>IF(AND(ISBLANK(D28),ISBLANK(E28)),"",D28+E28)</f>
        <v>135</v>
      </c>
      <c r="H28" s="233">
        <f>IF(OR(ISNUMBER($G28),ISNUMBER($Q28)),(SIGN(N($G28)-N($Q28))+1)/2,"")</f>
        <v>0</v>
      </c>
      <c r="I28" s="223"/>
      <c r="K28" s="239" t="s">
        <v>170</v>
      </c>
      <c r="L28" s="238"/>
      <c r="M28" s="237">
        <v>1</v>
      </c>
      <c r="N28" s="236">
        <v>97</v>
      </c>
      <c r="O28" s="235">
        <v>53</v>
      </c>
      <c r="P28" s="235">
        <v>1</v>
      </c>
      <c r="Q28" s="234">
        <f>IF(AND(ISBLANK(N28),ISBLANK(O28)),"",N28+O28)</f>
        <v>150</v>
      </c>
      <c r="R28" s="233">
        <f>IF(ISNUMBER($H28),1-$H28,"")</f>
        <v>1</v>
      </c>
      <c r="S28" s="223"/>
    </row>
    <row r="29" spans="1:19" ht="12.75" customHeight="1">
      <c r="A29" s="232"/>
      <c r="B29" s="231"/>
      <c r="C29" s="228">
        <v>2</v>
      </c>
      <c r="D29" s="227">
        <v>94</v>
      </c>
      <c r="E29" s="226">
        <v>43</v>
      </c>
      <c r="F29" s="226">
        <v>0</v>
      </c>
      <c r="G29" s="225">
        <f>IF(AND(ISBLANK(D29),ISBLANK(E29)),"",D29+E29)</f>
        <v>137</v>
      </c>
      <c r="H29" s="224">
        <f>IF(OR(ISNUMBER($G29),ISNUMBER($Q29)),(SIGN(N($G29)-N($Q29))+1)/2,"")</f>
        <v>1</v>
      </c>
      <c r="I29" s="223"/>
      <c r="K29" s="232"/>
      <c r="L29" s="231"/>
      <c r="M29" s="228">
        <v>2</v>
      </c>
      <c r="N29" s="227">
        <v>87</v>
      </c>
      <c r="O29" s="226">
        <v>36</v>
      </c>
      <c r="P29" s="226">
        <v>3</v>
      </c>
      <c r="Q29" s="225">
        <f>IF(AND(ISBLANK(N29),ISBLANK(O29)),"",N29+O29)</f>
        <v>123</v>
      </c>
      <c r="R29" s="224">
        <f>IF(ISNUMBER($H29),1-$H29,"")</f>
        <v>0</v>
      </c>
      <c r="S29" s="223"/>
    </row>
    <row r="30" spans="1:19" ht="12.75" customHeight="1" thickBot="1">
      <c r="A30" s="230" t="s">
        <v>169</v>
      </c>
      <c r="B30" s="229"/>
      <c r="C30" s="228">
        <v>3</v>
      </c>
      <c r="D30" s="227">
        <v>100</v>
      </c>
      <c r="E30" s="226">
        <v>53</v>
      </c>
      <c r="F30" s="226">
        <v>1</v>
      </c>
      <c r="G30" s="225">
        <f>IF(AND(ISBLANK(D30),ISBLANK(E30)),"",D30+E30)</f>
        <v>153</v>
      </c>
      <c r="H30" s="224">
        <f>IF(OR(ISNUMBER($G30),ISNUMBER($Q30)),(SIGN(N($G30)-N($Q30))+1)/2,"")</f>
        <v>1</v>
      </c>
      <c r="I30" s="223"/>
      <c r="K30" s="230" t="s">
        <v>168</v>
      </c>
      <c r="L30" s="229"/>
      <c r="M30" s="228">
        <v>3</v>
      </c>
      <c r="N30" s="227">
        <v>95</v>
      </c>
      <c r="O30" s="226">
        <v>42</v>
      </c>
      <c r="P30" s="226">
        <v>2</v>
      </c>
      <c r="Q30" s="225">
        <f>IF(AND(ISBLANK(N30),ISBLANK(O30)),"",N30+O30)</f>
        <v>137</v>
      </c>
      <c r="R30" s="224">
        <f>IF(ISNUMBER($H30),1-$H30,"")</f>
        <v>0</v>
      </c>
      <c r="S30" s="223"/>
    </row>
    <row r="31" spans="1:19" ht="12.75" customHeight="1">
      <c r="A31" s="222"/>
      <c r="B31" s="221"/>
      <c r="C31" s="220">
        <v>4</v>
      </c>
      <c r="D31" s="219">
        <v>91</v>
      </c>
      <c r="E31" s="218">
        <v>50</v>
      </c>
      <c r="F31" s="218">
        <v>1</v>
      </c>
      <c r="G31" s="217">
        <f>IF(AND(ISBLANK(D31),ISBLANK(E31)),"",D31+E31)</f>
        <v>141</v>
      </c>
      <c r="H31" s="216">
        <f>IF(OR(ISNUMBER($G31),ISNUMBER($Q31)),(SIGN(N($G31)-N($Q31))+1)/2,"")</f>
        <v>1</v>
      </c>
      <c r="I31" s="215">
        <f>IF(ISNUMBER(H32),(SIGN(1000*($H32-$R32)+$G32-$Q32)+1)/2,"")</f>
        <v>1</v>
      </c>
      <c r="K31" s="222"/>
      <c r="L31" s="221"/>
      <c r="M31" s="220">
        <v>4</v>
      </c>
      <c r="N31" s="219">
        <v>92</v>
      </c>
      <c r="O31" s="218">
        <v>32</v>
      </c>
      <c r="P31" s="218">
        <v>1</v>
      </c>
      <c r="Q31" s="217">
        <f>IF(AND(ISBLANK(N31),ISBLANK(O31)),"",N31+O31)</f>
        <v>124</v>
      </c>
      <c r="R31" s="216">
        <f>IF(ISNUMBER($H31),1-$H31,"")</f>
        <v>0</v>
      </c>
      <c r="S31" s="215">
        <f>IF(ISNUMBER($I31),1-$I31,"")</f>
        <v>0</v>
      </c>
    </row>
    <row r="32" spans="1:19" ht="15.75" customHeight="1" thickBot="1">
      <c r="A32" s="213">
        <v>1454</v>
      </c>
      <c r="B32" s="214"/>
      <c r="C32" s="211" t="s">
        <v>12</v>
      </c>
      <c r="D32" s="208">
        <f>IF(ISNUMBER($G32),SUM(D28:D31),"")</f>
        <v>379</v>
      </c>
      <c r="E32" s="210">
        <f>IF(ISNUMBER($G32),SUM(E28:E31),"")</f>
        <v>187</v>
      </c>
      <c r="F32" s="210">
        <f>IF(ISNUMBER($G32),SUM(F28:F31),"")</f>
        <v>2</v>
      </c>
      <c r="G32" s="209">
        <f>IF(SUM($G28:$G31)+SUM($Q28:$Q31)&gt;0,SUM(G28:G31),"")</f>
        <v>566</v>
      </c>
      <c r="H32" s="208">
        <f>IF(ISNUMBER($G32),SUM(H28:H31),"")</f>
        <v>3</v>
      </c>
      <c r="I32" s="207"/>
      <c r="K32" s="213">
        <v>1048</v>
      </c>
      <c r="L32" s="214"/>
      <c r="M32" s="211" t="s">
        <v>12</v>
      </c>
      <c r="N32" s="208">
        <f>IF(ISNUMBER($G32),SUM(N28:N31),"")</f>
        <v>371</v>
      </c>
      <c r="O32" s="210">
        <f>IF(ISNUMBER($G32),SUM(O28:O31),"")</f>
        <v>163</v>
      </c>
      <c r="P32" s="210">
        <f>IF(ISNUMBER($G32),SUM(P28:P31),"")</f>
        <v>7</v>
      </c>
      <c r="Q32" s="209">
        <f>IF(SUM($G28:$G31)+SUM($Q28:$Q31)&gt;0,SUM(Q28:Q31),"")</f>
        <v>534</v>
      </c>
      <c r="R32" s="208">
        <f>IF(ISNUMBER($G32),SUM(R28:R31),"")</f>
        <v>1</v>
      </c>
      <c r="S32" s="207"/>
    </row>
    <row r="33" spans="1:19" ht="12.75" customHeight="1">
      <c r="A33" s="239" t="s">
        <v>167</v>
      </c>
      <c r="B33" s="238"/>
      <c r="C33" s="237">
        <v>1</v>
      </c>
      <c r="D33" s="236">
        <v>104</v>
      </c>
      <c r="E33" s="235">
        <v>35</v>
      </c>
      <c r="F33" s="235">
        <v>0</v>
      </c>
      <c r="G33" s="234">
        <f>IF(AND(ISBLANK(D33),ISBLANK(E33)),"",D33+E33)</f>
        <v>139</v>
      </c>
      <c r="H33" s="233">
        <f>IF(OR(ISNUMBER($G33),ISNUMBER($Q33)),(SIGN(N($G33)-N($Q33))+1)/2,"")</f>
        <v>0</v>
      </c>
      <c r="I33" s="223"/>
      <c r="K33" s="239" t="s">
        <v>166</v>
      </c>
      <c r="L33" s="238"/>
      <c r="M33" s="237">
        <v>1</v>
      </c>
      <c r="N33" s="236">
        <v>97</v>
      </c>
      <c r="O33" s="235">
        <v>50</v>
      </c>
      <c r="P33" s="235">
        <v>1</v>
      </c>
      <c r="Q33" s="234">
        <f>IF(AND(ISBLANK(N33),ISBLANK(O33)),"",N33+O33)</f>
        <v>147</v>
      </c>
      <c r="R33" s="233">
        <f>IF(ISNUMBER($H33),1-$H33,"")</f>
        <v>1</v>
      </c>
      <c r="S33" s="223"/>
    </row>
    <row r="34" spans="1:19" ht="12.75" customHeight="1">
      <c r="A34" s="232"/>
      <c r="B34" s="231"/>
      <c r="C34" s="228">
        <v>2</v>
      </c>
      <c r="D34" s="227">
        <v>92</v>
      </c>
      <c r="E34" s="226">
        <v>44</v>
      </c>
      <c r="F34" s="226">
        <v>0</v>
      </c>
      <c r="G34" s="225">
        <f>IF(AND(ISBLANK(D34),ISBLANK(E34)),"",D34+E34)</f>
        <v>136</v>
      </c>
      <c r="H34" s="224">
        <f>IF(OR(ISNUMBER($G34),ISNUMBER($Q34)),(SIGN(N($G34)-N($Q34))+1)/2,"")</f>
        <v>1</v>
      </c>
      <c r="I34" s="223"/>
      <c r="K34" s="232"/>
      <c r="L34" s="231"/>
      <c r="M34" s="228">
        <v>2</v>
      </c>
      <c r="N34" s="227">
        <v>79</v>
      </c>
      <c r="O34" s="226">
        <v>26</v>
      </c>
      <c r="P34" s="226">
        <v>3</v>
      </c>
      <c r="Q34" s="225">
        <f>IF(AND(ISBLANK(N34),ISBLANK(O34)),"",N34+O34)</f>
        <v>105</v>
      </c>
      <c r="R34" s="224">
        <f>IF(ISNUMBER($H34),1-$H34,"")</f>
        <v>0</v>
      </c>
      <c r="S34" s="223"/>
    </row>
    <row r="35" spans="1:19" ht="12.75" customHeight="1" thickBot="1">
      <c r="A35" s="230" t="s">
        <v>63</v>
      </c>
      <c r="B35" s="229"/>
      <c r="C35" s="228">
        <v>3</v>
      </c>
      <c r="D35" s="227">
        <v>87</v>
      </c>
      <c r="E35" s="226">
        <v>50</v>
      </c>
      <c r="F35" s="226">
        <v>1</v>
      </c>
      <c r="G35" s="225">
        <f>IF(AND(ISBLANK(D35),ISBLANK(E35)),"",D35+E35)</f>
        <v>137</v>
      </c>
      <c r="H35" s="224">
        <f>IF(OR(ISNUMBER($G35),ISNUMBER($Q35)),(SIGN(N($G35)-N($Q35))+1)/2,"")</f>
        <v>1</v>
      </c>
      <c r="I35" s="223"/>
      <c r="K35" s="230" t="s">
        <v>165</v>
      </c>
      <c r="L35" s="229"/>
      <c r="M35" s="228">
        <v>3</v>
      </c>
      <c r="N35" s="227">
        <v>90</v>
      </c>
      <c r="O35" s="226">
        <v>44</v>
      </c>
      <c r="P35" s="226">
        <v>2</v>
      </c>
      <c r="Q35" s="225">
        <f>IF(AND(ISBLANK(N35),ISBLANK(O35)),"",N35+O35)</f>
        <v>134</v>
      </c>
      <c r="R35" s="224">
        <f>IF(ISNUMBER($H35),1-$H35,"")</f>
        <v>0</v>
      </c>
      <c r="S35" s="223"/>
    </row>
    <row r="36" spans="1:19" ht="12.75" customHeight="1">
      <c r="A36" s="222"/>
      <c r="B36" s="221"/>
      <c r="C36" s="220">
        <v>4</v>
      </c>
      <c r="D36" s="219">
        <v>95</v>
      </c>
      <c r="E36" s="218">
        <v>32</v>
      </c>
      <c r="F36" s="218">
        <v>2</v>
      </c>
      <c r="G36" s="217">
        <f>IF(AND(ISBLANK(D36),ISBLANK(E36)),"",D36+E36)</f>
        <v>127</v>
      </c>
      <c r="H36" s="216">
        <f>IF(OR(ISNUMBER($G36),ISNUMBER($Q36)),(SIGN(N($G36)-N($Q36))+1)/2,"")</f>
        <v>0</v>
      </c>
      <c r="I36" s="215">
        <f>IF(ISNUMBER(H37),(SIGN(1000*($H37-$R37)+$G37-$Q37)+1)/2,"")</f>
        <v>0</v>
      </c>
      <c r="K36" s="222"/>
      <c r="L36" s="221"/>
      <c r="M36" s="220">
        <v>4</v>
      </c>
      <c r="N36" s="219">
        <v>98</v>
      </c>
      <c r="O36" s="218">
        <v>68</v>
      </c>
      <c r="P36" s="218">
        <v>0</v>
      </c>
      <c r="Q36" s="217">
        <f>IF(AND(ISBLANK(N36),ISBLANK(O36)),"",N36+O36)</f>
        <v>166</v>
      </c>
      <c r="R36" s="216">
        <f>IF(ISNUMBER($H36),1-$H36,"")</f>
        <v>1</v>
      </c>
      <c r="S36" s="215">
        <f>IF(ISNUMBER($I36),1-$I36,"")</f>
        <v>1</v>
      </c>
    </row>
    <row r="37" spans="1:19" ht="15.75" customHeight="1" thickBot="1">
      <c r="A37" s="213">
        <v>2816</v>
      </c>
      <c r="B37" s="214"/>
      <c r="C37" s="211" t="s">
        <v>12</v>
      </c>
      <c r="D37" s="208">
        <f>IF(ISNUMBER($G37),SUM(D33:D36),"")</f>
        <v>378</v>
      </c>
      <c r="E37" s="210">
        <f>IF(ISNUMBER($G37),SUM(E33:E36),"")</f>
        <v>161</v>
      </c>
      <c r="F37" s="210">
        <f>IF(ISNUMBER($G37),SUM(F33:F36),"")</f>
        <v>3</v>
      </c>
      <c r="G37" s="209">
        <f>IF(SUM($G33:$G36)+SUM($Q33:$Q36)&gt;0,SUM(G33:G36),"")</f>
        <v>539</v>
      </c>
      <c r="H37" s="208">
        <f>IF(ISNUMBER($G37),SUM(H33:H36),"")</f>
        <v>2</v>
      </c>
      <c r="I37" s="207"/>
      <c r="K37" s="213">
        <v>2836</v>
      </c>
      <c r="L37" s="212"/>
      <c r="M37" s="211" t="s">
        <v>12</v>
      </c>
      <c r="N37" s="208">
        <f>IF(ISNUMBER($G37),SUM(N33:N36),"")</f>
        <v>364</v>
      </c>
      <c r="O37" s="210">
        <f>IF(ISNUMBER($G37),SUM(O33:O36),"")</f>
        <v>188</v>
      </c>
      <c r="P37" s="210">
        <f>IF(ISNUMBER($G37),SUM(P33:P36),"")</f>
        <v>6</v>
      </c>
      <c r="Q37" s="209">
        <f>IF(SUM($G33:$G36)+SUM($Q33:$Q36)&gt;0,SUM(Q33:Q36),"")</f>
        <v>552</v>
      </c>
      <c r="R37" s="208">
        <f>IF(ISNUMBER($G37),SUM(R33:R36),"")</f>
        <v>2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2219</v>
      </c>
      <c r="E39" s="202">
        <f>IF(ISNUMBER($G39),SUM(E12,E17,E22,E27,E32,E37),"")</f>
        <v>1055</v>
      </c>
      <c r="F39" s="202">
        <f>IF(ISNUMBER($G39),SUM(F12,F17,F22,F27,F32,F37),"")</f>
        <v>27</v>
      </c>
      <c r="G39" s="201">
        <f>IF(SUM($G$8:$G$37)+SUM($Q$8:$Q$37)&gt;0,SUM(G12,G17,G22,G27,G32,G37),"")</f>
        <v>3274</v>
      </c>
      <c r="H39" s="200">
        <f>IF(SUM($G$8:$G$37)+SUM($Q$8:$Q$37)&gt;0,SUM(H12,H17,H22,H27,H32,H37),"")</f>
        <v>16</v>
      </c>
      <c r="I39" s="199">
        <f>IF(ISNUMBER($G39),(SIGN($G39-$Q39)+1)/IF(COUNT(I$11,I$16,I$21,I$26,I$31,I$36)&gt;3,1,2),"")</f>
        <v>2</v>
      </c>
      <c r="K39" s="206"/>
      <c r="L39" s="205"/>
      <c r="M39" s="204" t="s">
        <v>15</v>
      </c>
      <c r="N39" s="203">
        <f>IF(ISNUMBER($G39),SUM(N12,N17,N22,N27,N32,N37),"")</f>
        <v>2181</v>
      </c>
      <c r="O39" s="202">
        <f>IF(ISNUMBER($G39),SUM(O12,O17,O22,O27,O32,O37),"")</f>
        <v>990</v>
      </c>
      <c r="P39" s="202">
        <f>IF(ISNUMBER($G39),SUM(P12,P17,P22,P27,P32,P37),"")</f>
        <v>41</v>
      </c>
      <c r="Q39" s="201">
        <f>IF(SUM($G$8:$G$37)+SUM($Q$8:$Q$37)&gt;0,SUM(Q12,Q17,Q22,Q27,Q32,Q37),"")</f>
        <v>3171</v>
      </c>
      <c r="R39" s="200">
        <f>IF(SUM($G$8:$G$37)+SUM($Q$8:$Q$37)&gt;0,SUM(R12,R17,R22,R27,R32,R37),"")</f>
        <v>8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164</v>
      </c>
      <c r="D41" s="198"/>
      <c r="E41" s="198"/>
      <c r="G41" s="197"/>
      <c r="H41" s="197"/>
      <c r="I41" s="196">
        <f>IF(ISNUMBER(I$39),SUM(I11,I16,I21,I26,I31,I36,I39),"")</f>
        <v>6</v>
      </c>
      <c r="K41" s="190"/>
      <c r="L41" s="192" t="s">
        <v>22</v>
      </c>
      <c r="M41" s="198" t="s">
        <v>163</v>
      </c>
      <c r="N41" s="198"/>
      <c r="O41" s="198"/>
      <c r="Q41" s="197" t="s">
        <v>16</v>
      </c>
      <c r="R41" s="197"/>
      <c r="S41" s="196">
        <f>IF(ISNUMBER(S$39),SUM(S11,S16,S21,S26,S31,S36,S39),"")</f>
        <v>2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162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161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TJ SOKOL CHÝNOV – SK Žižkov PraHA</v>
      </c>
    </row>
    <row r="46" spans="2:11" ht="19.5" customHeight="1">
      <c r="B46" s="184" t="s">
        <v>31</v>
      </c>
      <c r="C46" s="188">
        <v>0.5833333333333334</v>
      </c>
      <c r="D46" s="187"/>
      <c r="I46" s="184" t="s">
        <v>33</v>
      </c>
      <c r="J46" s="187">
        <v>18</v>
      </c>
      <c r="K46" s="187"/>
    </row>
    <row r="47" spans="2:19" ht="19.5" customHeight="1">
      <c r="B47" s="184" t="s">
        <v>32</v>
      </c>
      <c r="C47" s="186">
        <v>0.7291666666666666</v>
      </c>
      <c r="D47" s="185"/>
      <c r="I47" s="184" t="s">
        <v>34</v>
      </c>
      <c r="J47" s="185">
        <v>10</v>
      </c>
      <c r="K47" s="185"/>
      <c r="P47" s="184" t="s">
        <v>35</v>
      </c>
      <c r="Q47" s="183">
        <v>42965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160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37:B37"/>
    <mergeCell ref="K37:L37"/>
    <mergeCell ref="L58:M58"/>
    <mergeCell ref="E57:H57"/>
    <mergeCell ref="E58:H58"/>
    <mergeCell ref="J46:K46"/>
    <mergeCell ref="C47:D47"/>
    <mergeCell ref="P43:S43"/>
    <mergeCell ref="M41:O41"/>
    <mergeCell ref="Q47:S47"/>
    <mergeCell ref="J47:K47"/>
    <mergeCell ref="C43:H43"/>
    <mergeCell ref="Q41:R41"/>
    <mergeCell ref="A52:S52"/>
    <mergeCell ref="L43:M43"/>
    <mergeCell ref="A49:S49"/>
    <mergeCell ref="M42:O42"/>
    <mergeCell ref="C41:E41"/>
    <mergeCell ref="C42:E42"/>
    <mergeCell ref="A50:S50"/>
    <mergeCell ref="C46:D46"/>
    <mergeCell ref="C66:H66"/>
    <mergeCell ref="A61:S61"/>
    <mergeCell ref="A62:S62"/>
    <mergeCell ref="A64:S64"/>
    <mergeCell ref="A65:S65"/>
    <mergeCell ref="H5:I5"/>
    <mergeCell ref="G41:H41"/>
    <mergeCell ref="K23:L24"/>
    <mergeCell ref="K28:L29"/>
    <mergeCell ref="K30:L31"/>
    <mergeCell ref="K27:L27"/>
    <mergeCell ref="I36:I37"/>
    <mergeCell ref="I31:I32"/>
    <mergeCell ref="K35:L36"/>
    <mergeCell ref="D5:G5"/>
    <mergeCell ref="I21:I22"/>
    <mergeCell ref="I26:I27"/>
    <mergeCell ref="I11:I12"/>
    <mergeCell ref="I16:I17"/>
    <mergeCell ref="L3:S3"/>
    <mergeCell ref="L1:N1"/>
    <mergeCell ref="O1:P1"/>
    <mergeCell ref="Q1:S1"/>
    <mergeCell ref="B3:I3"/>
    <mergeCell ref="B1:C2"/>
    <mergeCell ref="D1:I1"/>
    <mergeCell ref="A33:B34"/>
    <mergeCell ref="A35:B36"/>
    <mergeCell ref="A25:B26"/>
    <mergeCell ref="A27:B27"/>
    <mergeCell ref="A8:B9"/>
    <mergeCell ref="A22:B22"/>
    <mergeCell ref="A10:B11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R5:S5"/>
    <mergeCell ref="K8:L9"/>
    <mergeCell ref="K10:L11"/>
    <mergeCell ref="M5:M6"/>
    <mergeCell ref="K5:L5"/>
    <mergeCell ref="K6:L6"/>
    <mergeCell ref="N5:Q5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2:L32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43" sqref="P43:S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159</v>
      </c>
      <c r="M1" s="120"/>
      <c r="N1" s="120"/>
      <c r="O1" s="121" t="s">
        <v>37</v>
      </c>
      <c r="P1" s="121"/>
      <c r="Q1" s="123" t="s">
        <v>158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157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156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155</v>
      </c>
      <c r="B8" s="100"/>
      <c r="C8" s="10">
        <v>1</v>
      </c>
      <c r="D8" s="11">
        <v>94</v>
      </c>
      <c r="E8" s="12">
        <v>27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99" t="s">
        <v>154</v>
      </c>
      <c r="L8" s="100"/>
      <c r="M8" s="10">
        <v>1</v>
      </c>
      <c r="N8" s="11">
        <v>90</v>
      </c>
      <c r="O8" s="12">
        <v>44</v>
      </c>
      <c r="P8" s="12">
        <v>3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97</v>
      </c>
      <c r="E9" s="18">
        <v>54</v>
      </c>
      <c r="F9" s="18">
        <v>0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75</v>
      </c>
      <c r="O9" s="18">
        <v>45</v>
      </c>
      <c r="P9" s="18">
        <v>1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03" t="s">
        <v>46</v>
      </c>
      <c r="B10" s="104"/>
      <c r="C10" s="16">
        <v>3</v>
      </c>
      <c r="D10" s="17">
        <v>100</v>
      </c>
      <c r="E10" s="18">
        <v>42</v>
      </c>
      <c r="F10" s="18">
        <v>1</v>
      </c>
      <c r="G10" s="19">
        <f>IF(AND(ISBLANK(D10),ISBLANK(E10)),"",D10+E10)</f>
        <v>142</v>
      </c>
      <c r="H10" s="20">
        <f>IF(OR(ISNUMBER($G10),ISNUMBER($Q10)),(SIGN(N($G10)-N($Q10))+1)/2,"")</f>
        <v>0</v>
      </c>
      <c r="I10" s="15"/>
      <c r="K10" s="103" t="s">
        <v>153</v>
      </c>
      <c r="L10" s="104"/>
      <c r="M10" s="16">
        <v>3</v>
      </c>
      <c r="N10" s="17">
        <v>100</v>
      </c>
      <c r="O10" s="18">
        <v>52</v>
      </c>
      <c r="P10" s="18">
        <v>1</v>
      </c>
      <c r="Q10" s="19">
        <f>IF(AND(ISBLANK(N10),ISBLANK(O10)),"",N10+O10)</f>
        <v>152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86</v>
      </c>
      <c r="E11" s="23">
        <v>51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95</v>
      </c>
      <c r="O11" s="23">
        <v>59</v>
      </c>
      <c r="P11" s="23">
        <v>0</v>
      </c>
      <c r="Q11" s="24">
        <f>IF(AND(ISBLANK(N11),ISBLANK(O11)),"",N11+O11)</f>
        <v>154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10592</v>
      </c>
      <c r="B12" s="108"/>
      <c r="C12" s="26" t="s">
        <v>12</v>
      </c>
      <c r="D12" s="27">
        <f>IF(ISNUMBER($G12),SUM(D8:D11),"")</f>
        <v>377</v>
      </c>
      <c r="E12" s="28">
        <f>IF(ISNUMBER($G12),SUM(E8:E11),"")</f>
        <v>174</v>
      </c>
      <c r="F12" s="28">
        <f>IF(ISNUMBER($G12),SUM(F8:F11),"")</f>
        <v>3</v>
      </c>
      <c r="G12" s="29">
        <f>IF(SUM($G8:$G11)+SUM($Q8:$Q11)&gt;0,SUM(G8:G11),"")</f>
        <v>551</v>
      </c>
      <c r="H12" s="27">
        <f>IF(ISNUMBER($G12),SUM(H8:H11),"")</f>
        <v>1</v>
      </c>
      <c r="I12" s="110"/>
      <c r="K12" s="107">
        <v>12931</v>
      </c>
      <c r="L12" s="108"/>
      <c r="M12" s="26" t="s">
        <v>12</v>
      </c>
      <c r="N12" s="27">
        <f>IF(ISNUMBER($G12),SUM(N8:N11),"")</f>
        <v>360</v>
      </c>
      <c r="O12" s="28">
        <f>IF(ISNUMBER($G12),SUM(O8:O11),"")</f>
        <v>200</v>
      </c>
      <c r="P12" s="28">
        <f>IF(ISNUMBER($G12),SUM(P8:P11),"")</f>
        <v>5</v>
      </c>
      <c r="Q12" s="29">
        <f>IF(SUM($G8:$G11)+SUM($Q8:$Q11)&gt;0,SUM(Q8:Q11),"")</f>
        <v>560</v>
      </c>
      <c r="R12" s="27">
        <f>IF(ISNUMBER($G12),SUM(R8:R11),"")</f>
        <v>3</v>
      </c>
      <c r="S12" s="110"/>
    </row>
    <row r="13" spans="1:19" ht="12.75" customHeight="1">
      <c r="A13" s="99" t="s">
        <v>152</v>
      </c>
      <c r="B13" s="100"/>
      <c r="C13" s="10">
        <v>1</v>
      </c>
      <c r="D13" s="11">
        <v>81</v>
      </c>
      <c r="E13" s="12">
        <v>35</v>
      </c>
      <c r="F13" s="12">
        <v>0</v>
      </c>
      <c r="G13" s="13">
        <f>IF(AND(ISBLANK(D13),ISBLANK(E13)),"",D13+E13)</f>
        <v>116</v>
      </c>
      <c r="H13" s="14">
        <f>IF(OR(ISNUMBER($G13),ISNUMBER($Q13)),(SIGN(N($G13)-N($Q13))+1)/2,"")</f>
        <v>0</v>
      </c>
      <c r="I13" s="15"/>
      <c r="K13" s="99" t="s">
        <v>151</v>
      </c>
      <c r="L13" s="100"/>
      <c r="M13" s="10">
        <v>1</v>
      </c>
      <c r="N13" s="11">
        <v>78</v>
      </c>
      <c r="O13" s="12">
        <v>51</v>
      </c>
      <c r="P13" s="12">
        <v>0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79</v>
      </c>
      <c r="E14" s="18">
        <v>50</v>
      </c>
      <c r="F14" s="18">
        <v>3</v>
      </c>
      <c r="G14" s="19">
        <f>IF(AND(ISBLANK(D14),ISBLANK(E14)),"",D14+E14)</f>
        <v>129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94</v>
      </c>
      <c r="O14" s="18">
        <v>44</v>
      </c>
      <c r="P14" s="18">
        <v>1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103" t="s">
        <v>150</v>
      </c>
      <c r="B15" s="104"/>
      <c r="C15" s="16">
        <v>3</v>
      </c>
      <c r="D15" s="17">
        <v>88</v>
      </c>
      <c r="E15" s="18">
        <v>61</v>
      </c>
      <c r="F15" s="18">
        <v>1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103" t="s">
        <v>149</v>
      </c>
      <c r="L15" s="104"/>
      <c r="M15" s="16">
        <v>3</v>
      </c>
      <c r="N15" s="17">
        <v>93</v>
      </c>
      <c r="O15" s="18">
        <v>34</v>
      </c>
      <c r="P15" s="18">
        <v>3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96</v>
      </c>
      <c r="E16" s="23">
        <v>36</v>
      </c>
      <c r="F16" s="23">
        <v>1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86</v>
      </c>
      <c r="O16" s="23">
        <v>27</v>
      </c>
      <c r="P16" s="23">
        <v>4</v>
      </c>
      <c r="Q16" s="24">
        <f>IF(AND(ISBLANK(N16),ISBLANK(O16)),"",N16+O16)</f>
        <v>113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17608</v>
      </c>
      <c r="B17" s="108"/>
      <c r="C17" s="26" t="s">
        <v>12</v>
      </c>
      <c r="D17" s="27">
        <f>IF(ISNUMBER($G17),SUM(D13:D16),"")</f>
        <v>344</v>
      </c>
      <c r="E17" s="28">
        <f>IF(ISNUMBER($G17),SUM(E13:E16),"")</f>
        <v>182</v>
      </c>
      <c r="F17" s="28">
        <f>IF(ISNUMBER($G17),SUM(F13:F16),"")</f>
        <v>5</v>
      </c>
      <c r="G17" s="29">
        <f>IF(SUM($G13:$G16)+SUM($Q13:$Q16)&gt;0,SUM(G13:G16),"")</f>
        <v>526</v>
      </c>
      <c r="H17" s="27">
        <f>IF(ISNUMBER($G17),SUM(H13:H16),"")</f>
        <v>2</v>
      </c>
      <c r="I17" s="110"/>
      <c r="K17" s="107">
        <v>19336</v>
      </c>
      <c r="L17" s="108"/>
      <c r="M17" s="26" t="s">
        <v>12</v>
      </c>
      <c r="N17" s="27">
        <f>IF(ISNUMBER($G17),SUM(N13:N16),"")</f>
        <v>351</v>
      </c>
      <c r="O17" s="28">
        <f>IF(ISNUMBER($G17),SUM(O13:O16),"")</f>
        <v>156</v>
      </c>
      <c r="P17" s="28">
        <f>IF(ISNUMBER($G17),SUM(P13:P16),"")</f>
        <v>8</v>
      </c>
      <c r="Q17" s="29">
        <f>IF(SUM($G13:$G16)+SUM($Q13:$Q16)&gt;0,SUM(Q13:Q16),"")</f>
        <v>507</v>
      </c>
      <c r="R17" s="27">
        <f>IF(ISNUMBER($G17),SUM(R13:R16),"")</f>
        <v>2</v>
      </c>
      <c r="S17" s="110"/>
    </row>
    <row r="18" spans="1:19" ht="12.75" customHeight="1">
      <c r="A18" s="99" t="s">
        <v>148</v>
      </c>
      <c r="B18" s="100"/>
      <c r="C18" s="10">
        <v>1</v>
      </c>
      <c r="D18" s="11">
        <v>99</v>
      </c>
      <c r="E18" s="12">
        <v>61</v>
      </c>
      <c r="F18" s="12">
        <v>1</v>
      </c>
      <c r="G18" s="13">
        <f>IF(AND(ISBLANK(D18),ISBLANK(E18)),"",D18+E18)</f>
        <v>160</v>
      </c>
      <c r="H18" s="14">
        <f>IF(OR(ISNUMBER($G18),ISNUMBER($Q18)),(SIGN(N($G18)-N($Q18))+1)/2,"")</f>
        <v>1</v>
      </c>
      <c r="I18" s="15"/>
      <c r="K18" s="99" t="s">
        <v>147</v>
      </c>
      <c r="L18" s="100"/>
      <c r="M18" s="10">
        <v>1</v>
      </c>
      <c r="N18" s="11">
        <v>103</v>
      </c>
      <c r="O18" s="12">
        <v>52</v>
      </c>
      <c r="P18" s="12">
        <v>0</v>
      </c>
      <c r="Q18" s="13">
        <f>IF(AND(ISBLANK(N18),ISBLANK(O18)),"",N18+O18)</f>
        <v>155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90</v>
      </c>
      <c r="E19" s="18">
        <v>50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88</v>
      </c>
      <c r="O19" s="18">
        <v>45</v>
      </c>
      <c r="P19" s="18">
        <v>1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103" t="s">
        <v>146</v>
      </c>
      <c r="B20" s="104"/>
      <c r="C20" s="16">
        <v>3</v>
      </c>
      <c r="D20" s="17">
        <v>98</v>
      </c>
      <c r="E20" s="18">
        <v>50</v>
      </c>
      <c r="F20" s="18">
        <v>1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103" t="s">
        <v>90</v>
      </c>
      <c r="L20" s="104"/>
      <c r="M20" s="16">
        <v>3</v>
      </c>
      <c r="N20" s="17">
        <v>87</v>
      </c>
      <c r="O20" s="18">
        <v>59</v>
      </c>
      <c r="P20" s="18">
        <v>0</v>
      </c>
      <c r="Q20" s="19">
        <f>IF(AND(ISBLANK(N20),ISBLANK(O20)),"",N20+O20)</f>
        <v>146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98</v>
      </c>
      <c r="E21" s="23">
        <v>36</v>
      </c>
      <c r="F21" s="23">
        <v>2</v>
      </c>
      <c r="G21" s="24">
        <f>IF(AND(ISBLANK(D21),ISBLANK(E21)),"",D21+E21)</f>
        <v>134</v>
      </c>
      <c r="H21" s="25">
        <f>IF(OR(ISNUMBER($G21),ISNUMBER($Q21)),(SIGN(N($G21)-N($Q21))+1)/2,"")</f>
        <v>0.5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82</v>
      </c>
      <c r="O21" s="23">
        <v>52</v>
      </c>
      <c r="P21" s="23">
        <v>0</v>
      </c>
      <c r="Q21" s="24">
        <f>IF(AND(ISBLANK(N21),ISBLANK(O21)),"",N21+O21)</f>
        <v>134</v>
      </c>
      <c r="R21" s="25">
        <f>IF(ISNUMBER($H21),1-$H21,"")</f>
        <v>0.5</v>
      </c>
      <c r="S21" s="109">
        <f>IF(ISNUMBER($I21),1-$I21,"")</f>
        <v>0</v>
      </c>
    </row>
    <row r="22" spans="1:19" ht="15.75" customHeight="1" thickBot="1">
      <c r="A22" s="107">
        <v>20030</v>
      </c>
      <c r="B22" s="108"/>
      <c r="C22" s="26" t="s">
        <v>12</v>
      </c>
      <c r="D22" s="27">
        <f>IF(ISNUMBER($G22),SUM(D18:D21),"")</f>
        <v>385</v>
      </c>
      <c r="E22" s="28">
        <f>IF(ISNUMBER($G22),SUM(E18:E21),"")</f>
        <v>197</v>
      </c>
      <c r="F22" s="28">
        <f>IF(ISNUMBER($G22),SUM(F18:F21),"")</f>
        <v>5</v>
      </c>
      <c r="G22" s="29">
        <f>IF(SUM($G18:$G21)+SUM($Q18:$Q21)&gt;0,SUM(G18:G21),"")</f>
        <v>582</v>
      </c>
      <c r="H22" s="27">
        <f>IF(ISNUMBER($G22),SUM(H18:H21),"")</f>
        <v>3.5</v>
      </c>
      <c r="I22" s="110"/>
      <c r="K22" s="107">
        <v>17029</v>
      </c>
      <c r="L22" s="108"/>
      <c r="M22" s="26" t="s">
        <v>12</v>
      </c>
      <c r="N22" s="27">
        <f>IF(ISNUMBER($G22),SUM(N18:N21),"")</f>
        <v>360</v>
      </c>
      <c r="O22" s="28">
        <f>IF(ISNUMBER($G22),SUM(O18:O21),"")</f>
        <v>208</v>
      </c>
      <c r="P22" s="28">
        <f>IF(ISNUMBER($G22),SUM(P18:P21),"")</f>
        <v>1</v>
      </c>
      <c r="Q22" s="29">
        <f>IF(SUM($G18:$G21)+SUM($Q18:$Q21)&gt;0,SUM(Q18:Q21),"")</f>
        <v>568</v>
      </c>
      <c r="R22" s="27">
        <f>IF(ISNUMBER($G22),SUM(R18:R21),"")</f>
        <v>0.5</v>
      </c>
      <c r="S22" s="110"/>
    </row>
    <row r="23" spans="1:19" ht="12.75" customHeight="1">
      <c r="A23" s="99" t="s">
        <v>145</v>
      </c>
      <c r="B23" s="100"/>
      <c r="C23" s="10">
        <v>1</v>
      </c>
      <c r="D23" s="11">
        <v>92</v>
      </c>
      <c r="E23" s="12">
        <v>45</v>
      </c>
      <c r="F23" s="12">
        <v>1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99" t="s">
        <v>140</v>
      </c>
      <c r="L23" s="100"/>
      <c r="M23" s="10">
        <v>1</v>
      </c>
      <c r="N23" s="11">
        <v>90</v>
      </c>
      <c r="O23" s="12">
        <v>44</v>
      </c>
      <c r="P23" s="12">
        <v>2</v>
      </c>
      <c r="Q23" s="13">
        <f>IF(AND(ISBLANK(N23),ISBLANK(O23)),"",N23+O23)</f>
        <v>134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94</v>
      </c>
      <c r="E24" s="18">
        <v>41</v>
      </c>
      <c r="F24" s="18">
        <v>2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78</v>
      </c>
      <c r="O24" s="18">
        <v>22</v>
      </c>
      <c r="P24" s="18">
        <v>5</v>
      </c>
      <c r="Q24" s="19">
        <f>IF(AND(ISBLANK(N24),ISBLANK(O24)),"",N24+O24)</f>
        <v>100</v>
      </c>
      <c r="R24" s="20">
        <f>IF(ISNUMBER($H24),1-$H24,"")</f>
        <v>0</v>
      </c>
      <c r="S24" s="15"/>
    </row>
    <row r="25" spans="1:19" ht="12.75" customHeight="1" thickBot="1">
      <c r="A25" s="103" t="s">
        <v>138</v>
      </c>
      <c r="B25" s="104"/>
      <c r="C25" s="16">
        <v>3</v>
      </c>
      <c r="D25" s="17">
        <v>105</v>
      </c>
      <c r="E25" s="18">
        <v>45</v>
      </c>
      <c r="F25" s="18">
        <v>1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103" t="s">
        <v>144</v>
      </c>
      <c r="L25" s="104"/>
      <c r="M25" s="16">
        <v>3</v>
      </c>
      <c r="N25" s="17">
        <v>84</v>
      </c>
      <c r="O25" s="18">
        <v>23</v>
      </c>
      <c r="P25" s="18">
        <v>6</v>
      </c>
      <c r="Q25" s="19">
        <f>IF(AND(ISBLANK(N25),ISBLANK(O25)),"",N25+O25)</f>
        <v>107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94</v>
      </c>
      <c r="E26" s="23">
        <v>42</v>
      </c>
      <c r="F26" s="23">
        <v>2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83</v>
      </c>
      <c r="O26" s="23">
        <v>45</v>
      </c>
      <c r="P26" s="23">
        <v>1</v>
      </c>
      <c r="Q26" s="24">
        <f>IF(AND(ISBLANK(N26),ISBLANK(O26)),"",N26+O26)</f>
        <v>128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2147</v>
      </c>
      <c r="B27" s="108"/>
      <c r="C27" s="26" t="s">
        <v>12</v>
      </c>
      <c r="D27" s="27">
        <f>IF(ISNUMBER($G27),SUM(D23:D26),"")</f>
        <v>385</v>
      </c>
      <c r="E27" s="28">
        <f>IF(ISNUMBER($G27),SUM(E23:E26),"")</f>
        <v>173</v>
      </c>
      <c r="F27" s="28">
        <f>IF(ISNUMBER($G27),SUM(F23:F26),"")</f>
        <v>6</v>
      </c>
      <c r="G27" s="29">
        <f>IF(SUM($G23:$G26)+SUM($Q23:$Q26)&gt;0,SUM(G23:G26),"")</f>
        <v>558</v>
      </c>
      <c r="H27" s="27">
        <f>IF(ISNUMBER($G27),SUM(H23:H26),"")</f>
        <v>4</v>
      </c>
      <c r="I27" s="110"/>
      <c r="K27" s="107">
        <v>12553</v>
      </c>
      <c r="L27" s="108"/>
      <c r="M27" s="26" t="s">
        <v>12</v>
      </c>
      <c r="N27" s="27">
        <f>IF(ISNUMBER($G27),SUM(N23:N26),"")</f>
        <v>335</v>
      </c>
      <c r="O27" s="28">
        <f>IF(ISNUMBER($G27),SUM(O23:O26),"")</f>
        <v>134</v>
      </c>
      <c r="P27" s="28">
        <f>IF(ISNUMBER($G27),SUM(P23:P26),"")</f>
        <v>14</v>
      </c>
      <c r="Q27" s="29">
        <f>IF(SUM($G23:$G26)+SUM($Q23:$Q26)&gt;0,SUM(Q23:Q26),"")</f>
        <v>469</v>
      </c>
      <c r="R27" s="27">
        <f>IF(ISNUMBER($G27),SUM(R23:R26),"")</f>
        <v>0</v>
      </c>
      <c r="S27" s="110"/>
    </row>
    <row r="28" spans="1:19" ht="12.75" customHeight="1">
      <c r="A28" s="99" t="s">
        <v>143</v>
      </c>
      <c r="B28" s="100"/>
      <c r="C28" s="10">
        <v>1</v>
      </c>
      <c r="D28" s="11">
        <v>96</v>
      </c>
      <c r="E28" s="12">
        <v>44</v>
      </c>
      <c r="F28" s="12">
        <v>1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99" t="s">
        <v>142</v>
      </c>
      <c r="L28" s="100"/>
      <c r="M28" s="10">
        <v>1</v>
      </c>
      <c r="N28" s="11">
        <v>92</v>
      </c>
      <c r="O28" s="12">
        <v>35</v>
      </c>
      <c r="P28" s="12">
        <v>3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97</v>
      </c>
      <c r="E29" s="18">
        <v>54</v>
      </c>
      <c r="F29" s="18">
        <v>0</v>
      </c>
      <c r="G29" s="19">
        <f>IF(AND(ISBLANK(D29),ISBLANK(E29)),"",D29+E29)</f>
        <v>151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93</v>
      </c>
      <c r="O29" s="18">
        <v>24</v>
      </c>
      <c r="P29" s="18">
        <v>6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103" t="s">
        <v>109</v>
      </c>
      <c r="B30" s="104"/>
      <c r="C30" s="16">
        <v>3</v>
      </c>
      <c r="D30" s="17">
        <v>99</v>
      </c>
      <c r="E30" s="18">
        <v>53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103" t="s">
        <v>67</v>
      </c>
      <c r="L30" s="104"/>
      <c r="M30" s="16">
        <v>3</v>
      </c>
      <c r="N30" s="17">
        <v>98</v>
      </c>
      <c r="O30" s="18">
        <v>33</v>
      </c>
      <c r="P30" s="18">
        <v>3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44</v>
      </c>
      <c r="F31" s="23">
        <v>1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82</v>
      </c>
      <c r="O31" s="23">
        <v>45</v>
      </c>
      <c r="P31" s="23">
        <v>0</v>
      </c>
      <c r="Q31" s="24">
        <f>IF(AND(ISBLANK(N31),ISBLANK(O31)),"",N31+O31)</f>
        <v>127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12682</v>
      </c>
      <c r="B32" s="108"/>
      <c r="C32" s="26" t="s">
        <v>12</v>
      </c>
      <c r="D32" s="27">
        <f>IF(ISNUMBER($G32),SUM(D28:D31),"")</f>
        <v>380</v>
      </c>
      <c r="E32" s="28">
        <f>IF(ISNUMBER($G32),SUM(E28:E31),"")</f>
        <v>195</v>
      </c>
      <c r="F32" s="28">
        <f>IF(ISNUMBER($G32),SUM(F28:F31),"")</f>
        <v>2</v>
      </c>
      <c r="G32" s="29">
        <f>IF(SUM($G28:$G31)+SUM($Q28:$Q31)&gt;0,SUM(G28:G31),"")</f>
        <v>575</v>
      </c>
      <c r="H32" s="27">
        <f>IF(ISNUMBER($G32),SUM(H28:H31),"")</f>
        <v>4</v>
      </c>
      <c r="I32" s="110"/>
      <c r="K32" s="107">
        <v>1956</v>
      </c>
      <c r="L32" s="108"/>
      <c r="M32" s="26" t="s">
        <v>12</v>
      </c>
      <c r="N32" s="27">
        <f>IF(ISNUMBER($G32),SUM(N28:N31),"")</f>
        <v>365</v>
      </c>
      <c r="O32" s="28">
        <f>IF(ISNUMBER($G32),SUM(O28:O31),"")</f>
        <v>137</v>
      </c>
      <c r="P32" s="28">
        <f>IF(ISNUMBER($G32),SUM(P28:P31),"")</f>
        <v>12</v>
      </c>
      <c r="Q32" s="29">
        <f>IF(SUM($G28:$G31)+SUM($Q28:$Q31)&gt;0,SUM(Q28:Q31),"")</f>
        <v>502</v>
      </c>
      <c r="R32" s="27">
        <f>IF(ISNUMBER($G32),SUM(R28:R31),"")</f>
        <v>0</v>
      </c>
      <c r="S32" s="110"/>
    </row>
    <row r="33" spans="1:19" ht="12.75" customHeight="1">
      <c r="A33" s="99" t="s">
        <v>141</v>
      </c>
      <c r="B33" s="100"/>
      <c r="C33" s="10">
        <v>1</v>
      </c>
      <c r="D33" s="11">
        <v>87</v>
      </c>
      <c r="E33" s="12">
        <v>44</v>
      </c>
      <c r="F33" s="12">
        <v>1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99" t="s">
        <v>140</v>
      </c>
      <c r="L33" s="100"/>
      <c r="M33" s="10">
        <v>1</v>
      </c>
      <c r="N33" s="11">
        <v>98</v>
      </c>
      <c r="O33" s="12">
        <v>61</v>
      </c>
      <c r="P33" s="12">
        <v>1</v>
      </c>
      <c r="Q33" s="13">
        <f>IF(AND(ISBLANK(N33),ISBLANK(O33)),"",N33+O33)</f>
        <v>159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85</v>
      </c>
      <c r="E34" s="18">
        <v>35</v>
      </c>
      <c r="F34" s="18">
        <v>0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93</v>
      </c>
      <c r="O34" s="18">
        <v>58</v>
      </c>
      <c r="P34" s="18">
        <v>0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 thickBot="1">
      <c r="A35" s="103" t="s">
        <v>139</v>
      </c>
      <c r="B35" s="104"/>
      <c r="C35" s="16">
        <v>3</v>
      </c>
      <c r="D35" s="17">
        <v>96</v>
      </c>
      <c r="E35" s="18">
        <v>43</v>
      </c>
      <c r="F35" s="18">
        <v>1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103" t="s">
        <v>138</v>
      </c>
      <c r="L35" s="104"/>
      <c r="M35" s="16">
        <v>3</v>
      </c>
      <c r="N35" s="17">
        <v>95</v>
      </c>
      <c r="O35" s="18">
        <v>36</v>
      </c>
      <c r="P35" s="18">
        <v>2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87</v>
      </c>
      <c r="E36" s="23">
        <v>45</v>
      </c>
      <c r="F36" s="23">
        <v>0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78</v>
      </c>
      <c r="O36" s="23">
        <v>34</v>
      </c>
      <c r="P36" s="23">
        <v>1</v>
      </c>
      <c r="Q36" s="24">
        <f>IF(AND(ISBLANK(N36),ISBLANK(O36)),"",N36+O36)</f>
        <v>112</v>
      </c>
      <c r="R36" s="25">
        <f>IF(ISNUMBER($H36),1-$H36,"")</f>
        <v>0</v>
      </c>
      <c r="S36" s="109">
        <f>IF(ISNUMBER($I36),1-$I36,"")</f>
        <v>1</v>
      </c>
    </row>
    <row r="37" spans="1:19" ht="15.75" customHeight="1" thickBot="1">
      <c r="A37" s="107">
        <v>17607</v>
      </c>
      <c r="B37" s="108"/>
      <c r="C37" s="26" t="s">
        <v>12</v>
      </c>
      <c r="D37" s="27">
        <f>IF(ISNUMBER($G37),SUM(D33:D36),"")</f>
        <v>355</v>
      </c>
      <c r="E37" s="28">
        <f>IF(ISNUMBER($G37),SUM(E33:E36),"")</f>
        <v>167</v>
      </c>
      <c r="F37" s="28">
        <f>IF(ISNUMBER($G37),SUM(F33:F36),"")</f>
        <v>2</v>
      </c>
      <c r="G37" s="29">
        <f>IF(SUM($G33:$G36)+SUM($Q33:$Q36)&gt;0,SUM(G33:G36),"")</f>
        <v>522</v>
      </c>
      <c r="H37" s="27">
        <f>IF(ISNUMBER($G37),SUM(H33:H36),"")</f>
        <v>2</v>
      </c>
      <c r="I37" s="110"/>
      <c r="K37" s="107">
        <v>1957</v>
      </c>
      <c r="L37" s="108"/>
      <c r="M37" s="26" t="s">
        <v>12</v>
      </c>
      <c r="N37" s="27">
        <f>IF(ISNUMBER($G37),SUM(N33:N36),"")</f>
        <v>364</v>
      </c>
      <c r="O37" s="28">
        <f>IF(ISNUMBER($G37),SUM(O33:O36),"")</f>
        <v>189</v>
      </c>
      <c r="P37" s="28">
        <f>IF(ISNUMBER($G37),SUM(P33:P36),"")</f>
        <v>4</v>
      </c>
      <c r="Q37" s="29">
        <f>IF(SUM($G33:$G36)+SUM($Q33:$Q36)&gt;0,SUM(Q33:Q36),"")</f>
        <v>553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2226</v>
      </c>
      <c r="E39" s="34">
        <f>IF(ISNUMBER($G39),SUM(E12,E17,E22,E27,E32,E37),"")</f>
        <v>1088</v>
      </c>
      <c r="F39" s="34">
        <f>IF(ISNUMBER($G39),SUM(F12,F17,F22,F27,F32,F37),"")</f>
        <v>23</v>
      </c>
      <c r="G39" s="35">
        <f>IF(SUM($G$8:$G$37)+SUM($Q$8:$Q$37)&gt;0,SUM(G12,G17,G22,G27,G32,G37),"")</f>
        <v>3314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2135</v>
      </c>
      <c r="O39" s="34">
        <f>IF(ISNUMBER($G39),SUM(O12,O17,O22,O27,O32,O37),"")</f>
        <v>1024</v>
      </c>
      <c r="P39" s="34">
        <f>IF(ISNUMBER($G39),SUM(P12,P17,P22,P27,P32,P37),"")</f>
        <v>44</v>
      </c>
      <c r="Q39" s="35">
        <f>IF(SUM($G$8:$G$37)+SUM($Q$8:$Q$37)&gt;0,SUM(Q12,Q17,Q22,Q27,Q32,Q37),"")</f>
        <v>3159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137</v>
      </c>
      <c r="D41" s="77"/>
      <c r="E41" s="77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7" t="s">
        <v>136</v>
      </c>
      <c r="N41" s="77"/>
      <c r="O41" s="77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9"/>
      <c r="D42" s="79"/>
      <c r="E42" s="79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135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134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Sparta Kutná Hora -  ženy A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18</v>
      </c>
      <c r="K46" s="76"/>
    </row>
    <row r="47" spans="2:19" ht="19.5" customHeight="1">
      <c r="B47" s="2" t="s">
        <v>32</v>
      </c>
      <c r="C47" s="97">
        <v>0.5555555555555556</v>
      </c>
      <c r="D47" s="98"/>
      <c r="I47" s="2" t="s">
        <v>34</v>
      </c>
      <c r="J47" s="98">
        <v>25</v>
      </c>
      <c r="K47" s="98"/>
      <c r="P47" s="2" t="s">
        <v>35</v>
      </c>
      <c r="Q47" s="95">
        <v>42984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1" t="s">
        <v>133</v>
      </c>
      <c r="C57" s="72"/>
      <c r="D57" s="68">
        <v>19951</v>
      </c>
      <c r="E57" s="71" t="s">
        <v>132</v>
      </c>
      <c r="F57" s="74"/>
      <c r="G57" s="74"/>
      <c r="H57" s="72"/>
      <c r="I57" s="68">
        <v>17608</v>
      </c>
      <c r="J57" s="44"/>
      <c r="K57" s="69">
        <v>61</v>
      </c>
      <c r="L57" s="71" t="s">
        <v>131</v>
      </c>
      <c r="M57" s="72"/>
      <c r="N57" s="68">
        <v>1962</v>
      </c>
      <c r="O57" s="71" t="s">
        <v>130</v>
      </c>
      <c r="P57" s="74"/>
      <c r="Q57" s="74"/>
      <c r="R57" s="72"/>
      <c r="S57" s="70">
        <v>1956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129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128</v>
      </c>
      <c r="M1" s="120"/>
      <c r="N1" s="120"/>
      <c r="O1" s="121" t="s">
        <v>37</v>
      </c>
      <c r="P1" s="121"/>
      <c r="Q1" s="122">
        <v>42469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127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126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125</v>
      </c>
      <c r="B8" s="100"/>
      <c r="C8" s="10">
        <v>1</v>
      </c>
      <c r="D8" s="11">
        <v>96</v>
      </c>
      <c r="E8" s="12">
        <v>52</v>
      </c>
      <c r="F8" s="12">
        <v>1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99" t="s">
        <v>124</v>
      </c>
      <c r="L8" s="100"/>
      <c r="M8" s="10">
        <v>1</v>
      </c>
      <c r="N8" s="11">
        <v>86</v>
      </c>
      <c r="O8" s="12">
        <v>45</v>
      </c>
      <c r="P8" s="12">
        <v>3</v>
      </c>
      <c r="Q8" s="13">
        <f>IF(AND(ISBLANK(N8),ISBLANK(O8)),"",N8+O8)</f>
        <v>131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95</v>
      </c>
      <c r="E9" s="18">
        <v>44</v>
      </c>
      <c r="F9" s="18">
        <v>1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86</v>
      </c>
      <c r="O9" s="18">
        <v>36</v>
      </c>
      <c r="P9" s="18">
        <v>3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103" t="s">
        <v>123</v>
      </c>
      <c r="B10" s="104"/>
      <c r="C10" s="16">
        <v>3</v>
      </c>
      <c r="D10" s="17">
        <v>90</v>
      </c>
      <c r="E10" s="18">
        <v>45</v>
      </c>
      <c r="F10" s="18">
        <v>2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103" t="s">
        <v>122</v>
      </c>
      <c r="L10" s="104"/>
      <c r="M10" s="16">
        <v>3</v>
      </c>
      <c r="N10" s="17">
        <v>94</v>
      </c>
      <c r="O10" s="18">
        <v>47</v>
      </c>
      <c r="P10" s="18">
        <v>1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84</v>
      </c>
      <c r="E11" s="23">
        <v>46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83</v>
      </c>
      <c r="O11" s="23">
        <v>36</v>
      </c>
      <c r="P11" s="23">
        <v>1</v>
      </c>
      <c r="Q11" s="24">
        <f>IF(AND(ISBLANK(N11),ISBLANK(O11)),"",N11+O11)</f>
        <v>119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21101</v>
      </c>
      <c r="B12" s="108"/>
      <c r="C12" s="26" t="s">
        <v>12</v>
      </c>
      <c r="D12" s="27">
        <f>IF(ISNUMBER($G12),SUM(D8:D11),"")</f>
        <v>365</v>
      </c>
      <c r="E12" s="28">
        <f>IF(ISNUMBER($G12),SUM(E8:E11),"")</f>
        <v>187</v>
      </c>
      <c r="F12" s="28">
        <f>IF(ISNUMBER($G12),SUM(F8:F11),"")</f>
        <v>5</v>
      </c>
      <c r="G12" s="29">
        <f>IF(SUM($G8:$G11)+SUM($Q8:$Q11)&gt;0,SUM(G8:G11),"")</f>
        <v>552</v>
      </c>
      <c r="H12" s="27">
        <f>IF(ISNUMBER($G12),SUM(H8:H11),"")</f>
        <v>3</v>
      </c>
      <c r="I12" s="110"/>
      <c r="K12" s="107">
        <v>2173</v>
      </c>
      <c r="L12" s="108"/>
      <c r="M12" s="26" t="s">
        <v>12</v>
      </c>
      <c r="N12" s="27">
        <f>IF(ISNUMBER($G12),SUM(N8:N11),"")</f>
        <v>349</v>
      </c>
      <c r="O12" s="28">
        <f>IF(ISNUMBER($G12),SUM(O8:O11),"")</f>
        <v>164</v>
      </c>
      <c r="P12" s="28">
        <f>IF(ISNUMBER($G12),SUM(P8:P11),"")</f>
        <v>8</v>
      </c>
      <c r="Q12" s="29">
        <f>IF(SUM($G8:$G11)+SUM($Q8:$Q11)&gt;0,SUM(Q8:Q11),"")</f>
        <v>513</v>
      </c>
      <c r="R12" s="27">
        <f>IF(ISNUMBER($G12),SUM(R8:R11),"")</f>
        <v>1</v>
      </c>
      <c r="S12" s="110"/>
    </row>
    <row r="13" spans="1:19" ht="12.75" customHeight="1">
      <c r="A13" s="99" t="s">
        <v>121</v>
      </c>
      <c r="B13" s="100"/>
      <c r="C13" s="10">
        <v>1</v>
      </c>
      <c r="D13" s="11">
        <v>87</v>
      </c>
      <c r="E13" s="12">
        <v>51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99" t="s">
        <v>120</v>
      </c>
      <c r="L13" s="100"/>
      <c r="M13" s="10">
        <v>1</v>
      </c>
      <c r="N13" s="11">
        <v>111</v>
      </c>
      <c r="O13" s="12">
        <v>53</v>
      </c>
      <c r="P13" s="12">
        <v>2</v>
      </c>
      <c r="Q13" s="13">
        <f>IF(AND(ISBLANK(N13),ISBLANK(O13)),"",N13+O13)</f>
        <v>164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76</v>
      </c>
      <c r="E14" s="18">
        <v>42</v>
      </c>
      <c r="F14" s="18">
        <v>0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85</v>
      </c>
      <c r="O14" s="18">
        <v>35</v>
      </c>
      <c r="P14" s="18">
        <v>3</v>
      </c>
      <c r="Q14" s="19">
        <f>IF(AND(ISBLANK(N14),ISBLANK(O14)),"",N14+O14)</f>
        <v>120</v>
      </c>
      <c r="R14" s="20">
        <f>IF(ISNUMBER($H14),1-$H14,"")</f>
        <v>1</v>
      </c>
      <c r="S14" s="15"/>
    </row>
    <row r="15" spans="1:19" ht="12.75" customHeight="1" thickBot="1">
      <c r="A15" s="103" t="s">
        <v>119</v>
      </c>
      <c r="B15" s="104"/>
      <c r="C15" s="16">
        <v>3</v>
      </c>
      <c r="D15" s="17">
        <v>92</v>
      </c>
      <c r="E15" s="18">
        <v>44</v>
      </c>
      <c r="F15" s="18">
        <v>1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3" t="s">
        <v>118</v>
      </c>
      <c r="L15" s="104"/>
      <c r="M15" s="16">
        <v>3</v>
      </c>
      <c r="N15" s="17">
        <v>90</v>
      </c>
      <c r="O15" s="18">
        <v>26</v>
      </c>
      <c r="P15" s="18">
        <v>6</v>
      </c>
      <c r="Q15" s="19">
        <f>IF(AND(ISBLANK(N15),ISBLANK(O15)),"",N15+O15)</f>
        <v>116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98</v>
      </c>
      <c r="E16" s="23">
        <v>52</v>
      </c>
      <c r="F16" s="23">
        <v>3</v>
      </c>
      <c r="G16" s="24">
        <f>IF(AND(ISBLANK(D16),ISBLANK(E16)),"",D16+E16)</f>
        <v>150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85</v>
      </c>
      <c r="O16" s="23">
        <v>24</v>
      </c>
      <c r="P16" s="23">
        <v>6</v>
      </c>
      <c r="Q16" s="24">
        <f>IF(AND(ISBLANK(N16),ISBLANK(O16)),"",N16+O16)</f>
        <v>109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9508</v>
      </c>
      <c r="B17" s="108"/>
      <c r="C17" s="26" t="s">
        <v>12</v>
      </c>
      <c r="D17" s="27">
        <f>IF(ISNUMBER($G17),SUM(D13:D16),"")</f>
        <v>353</v>
      </c>
      <c r="E17" s="28">
        <f>IF(ISNUMBER($G17),SUM(E13:E16),"")</f>
        <v>189</v>
      </c>
      <c r="F17" s="28">
        <f>IF(ISNUMBER($G17),SUM(F13:F16),"")</f>
        <v>5</v>
      </c>
      <c r="G17" s="29">
        <f>IF(SUM($G13:$G16)+SUM($Q13:$Q16)&gt;0,SUM(G13:G16),"")</f>
        <v>542</v>
      </c>
      <c r="H17" s="27">
        <f>IF(ISNUMBER($G17),SUM(H13:H16),"")</f>
        <v>2</v>
      </c>
      <c r="I17" s="110"/>
      <c r="K17" s="107">
        <v>13801</v>
      </c>
      <c r="L17" s="108"/>
      <c r="M17" s="26" t="s">
        <v>12</v>
      </c>
      <c r="N17" s="27">
        <f>IF(ISNUMBER($G17),SUM(N13:N16),"")</f>
        <v>371</v>
      </c>
      <c r="O17" s="28">
        <f>IF(ISNUMBER($G17),SUM(O13:O16),"")</f>
        <v>138</v>
      </c>
      <c r="P17" s="28">
        <f>IF(ISNUMBER($G17),SUM(P13:P16),"")</f>
        <v>17</v>
      </c>
      <c r="Q17" s="29">
        <f>IF(SUM($G13:$G16)+SUM($Q13:$Q16)&gt;0,SUM(Q13:Q16),"")</f>
        <v>509</v>
      </c>
      <c r="R17" s="27">
        <f>IF(ISNUMBER($G17),SUM(R13:R16),"")</f>
        <v>2</v>
      </c>
      <c r="S17" s="110"/>
    </row>
    <row r="18" spans="1:19" ht="12.75" customHeight="1">
      <c r="A18" s="99" t="s">
        <v>117</v>
      </c>
      <c r="B18" s="100"/>
      <c r="C18" s="10">
        <v>1</v>
      </c>
      <c r="D18" s="11">
        <v>88</v>
      </c>
      <c r="E18" s="12">
        <v>35</v>
      </c>
      <c r="F18" s="12">
        <v>1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99" t="s">
        <v>116</v>
      </c>
      <c r="L18" s="100"/>
      <c r="M18" s="10">
        <v>1</v>
      </c>
      <c r="N18" s="11">
        <v>93</v>
      </c>
      <c r="O18" s="12">
        <v>61</v>
      </c>
      <c r="P18" s="12">
        <v>0</v>
      </c>
      <c r="Q18" s="13">
        <f>IF(AND(ISBLANK(N18),ISBLANK(O18)),"",N18+O18)</f>
        <v>154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83</v>
      </c>
      <c r="E19" s="18">
        <v>35</v>
      </c>
      <c r="F19" s="18">
        <v>2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79</v>
      </c>
      <c r="O19" s="18">
        <v>62</v>
      </c>
      <c r="P19" s="18">
        <v>1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103" t="s">
        <v>109</v>
      </c>
      <c r="B20" s="104"/>
      <c r="C20" s="16">
        <v>3</v>
      </c>
      <c r="D20" s="17">
        <v>75</v>
      </c>
      <c r="E20" s="18">
        <v>44</v>
      </c>
      <c r="F20" s="18">
        <v>4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103" t="s">
        <v>65</v>
      </c>
      <c r="L20" s="104"/>
      <c r="M20" s="16">
        <v>3</v>
      </c>
      <c r="N20" s="17">
        <v>84</v>
      </c>
      <c r="O20" s="18">
        <v>43</v>
      </c>
      <c r="P20" s="18">
        <v>2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89</v>
      </c>
      <c r="E21" s="23">
        <v>35</v>
      </c>
      <c r="F21" s="23">
        <v>4</v>
      </c>
      <c r="G21" s="24">
        <f>IF(AND(ISBLANK(D21),ISBLANK(E21)),"",D21+E21)</f>
        <v>124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84</v>
      </c>
      <c r="O21" s="23">
        <v>30</v>
      </c>
      <c r="P21" s="23"/>
      <c r="Q21" s="24">
        <f>IF(AND(ISBLANK(N21),ISBLANK(O21)),"",N21+O21)</f>
        <v>114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7">
        <v>21972</v>
      </c>
      <c r="B22" s="108"/>
      <c r="C22" s="26" t="s">
        <v>12</v>
      </c>
      <c r="D22" s="27">
        <f>IF(ISNUMBER($G22),SUM(D18:D21),"")</f>
        <v>335</v>
      </c>
      <c r="E22" s="28">
        <f>IF(ISNUMBER($G22),SUM(E18:E21),"")</f>
        <v>149</v>
      </c>
      <c r="F22" s="28">
        <f>IF(ISNUMBER($G22),SUM(F18:F21),"")</f>
        <v>11</v>
      </c>
      <c r="G22" s="29">
        <f>IF(SUM($G18:$G21)+SUM($Q18:$Q21)&gt;0,SUM(G18:G21),"")</f>
        <v>484</v>
      </c>
      <c r="H22" s="27">
        <f>IF(ISNUMBER($G22),SUM(H18:H21),"")</f>
        <v>1</v>
      </c>
      <c r="I22" s="110"/>
      <c r="K22" s="107">
        <v>10134</v>
      </c>
      <c r="L22" s="108"/>
      <c r="M22" s="26" t="s">
        <v>12</v>
      </c>
      <c r="N22" s="27">
        <f>IF(ISNUMBER($G22),SUM(N18:N21),"")</f>
        <v>340</v>
      </c>
      <c r="O22" s="28">
        <f>IF(ISNUMBER($G22),SUM(O18:O21),"")</f>
        <v>196</v>
      </c>
      <c r="P22" s="28">
        <f>IF(ISNUMBER($G22),SUM(P18:P21),"")</f>
        <v>3</v>
      </c>
      <c r="Q22" s="29">
        <f>IF(SUM($G18:$G21)+SUM($Q18:$Q21)&gt;0,SUM(Q18:Q21),"")</f>
        <v>536</v>
      </c>
      <c r="R22" s="27">
        <f>IF(ISNUMBER($G22),SUM(R18:R21),"")</f>
        <v>3</v>
      </c>
      <c r="S22" s="110"/>
    </row>
    <row r="23" spans="1:19" ht="12.75" customHeight="1">
      <c r="A23" s="99" t="s">
        <v>115</v>
      </c>
      <c r="B23" s="100"/>
      <c r="C23" s="10">
        <v>1</v>
      </c>
      <c r="D23" s="11">
        <v>89</v>
      </c>
      <c r="E23" s="12">
        <v>62</v>
      </c>
      <c r="F23" s="12">
        <v>1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99" t="s">
        <v>114</v>
      </c>
      <c r="L23" s="100"/>
      <c r="M23" s="10">
        <v>1</v>
      </c>
      <c r="N23" s="11">
        <v>85</v>
      </c>
      <c r="O23" s="12">
        <v>50</v>
      </c>
      <c r="P23" s="12">
        <v>0</v>
      </c>
      <c r="Q23" s="13">
        <f>IF(AND(ISBLANK(N23),ISBLANK(O23)),"",N23+O23)</f>
        <v>135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89</v>
      </c>
      <c r="E24" s="18">
        <v>43</v>
      </c>
      <c r="F24" s="18">
        <v>3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91</v>
      </c>
      <c r="O24" s="18">
        <v>45</v>
      </c>
      <c r="P24" s="18">
        <v>1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103" t="s">
        <v>113</v>
      </c>
      <c r="B25" s="104"/>
      <c r="C25" s="16">
        <v>3</v>
      </c>
      <c r="D25" s="17">
        <v>86</v>
      </c>
      <c r="E25" s="18">
        <v>33</v>
      </c>
      <c r="F25" s="18">
        <v>4</v>
      </c>
      <c r="G25" s="19">
        <f>IF(AND(ISBLANK(D25),ISBLANK(E25)),"",D25+E25)</f>
        <v>119</v>
      </c>
      <c r="H25" s="20">
        <f>IF(OR(ISNUMBER($G25),ISNUMBER($Q25)),(SIGN(N($G25)-N($Q25))+1)/2,"")</f>
        <v>0</v>
      </c>
      <c r="I25" s="15"/>
      <c r="K25" s="103" t="s">
        <v>112</v>
      </c>
      <c r="L25" s="104"/>
      <c r="M25" s="16">
        <v>3</v>
      </c>
      <c r="N25" s="17">
        <v>84</v>
      </c>
      <c r="O25" s="18">
        <v>45</v>
      </c>
      <c r="P25" s="18">
        <v>1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79</v>
      </c>
      <c r="E26" s="23">
        <v>61</v>
      </c>
      <c r="F26" s="23">
        <v>1</v>
      </c>
      <c r="G26" s="24">
        <f>IF(AND(ISBLANK(D26),ISBLANK(E26)),"",D26+E26)</f>
        <v>140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90</v>
      </c>
      <c r="O26" s="23">
        <v>45</v>
      </c>
      <c r="P26" s="23">
        <v>1</v>
      </c>
      <c r="Q26" s="24">
        <f>IF(AND(ISBLANK(N26),ISBLANK(O26)),"",N26+O26)</f>
        <v>135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22797</v>
      </c>
      <c r="B27" s="108"/>
      <c r="C27" s="26" t="s">
        <v>12</v>
      </c>
      <c r="D27" s="27">
        <f>IF(ISNUMBER($G27),SUM(D23:D26),"")</f>
        <v>343</v>
      </c>
      <c r="E27" s="28">
        <f>IF(ISNUMBER($G27),SUM(E23:E26),"")</f>
        <v>199</v>
      </c>
      <c r="F27" s="28">
        <f>IF(ISNUMBER($G27),SUM(F23:F26),"")</f>
        <v>9</v>
      </c>
      <c r="G27" s="29">
        <f>IF(SUM($G23:$G26)+SUM($Q23:$Q26)&gt;0,SUM(G23:G26),"")</f>
        <v>542</v>
      </c>
      <c r="H27" s="27">
        <f>IF(ISNUMBER($G27),SUM(H23:H26),"")</f>
        <v>2</v>
      </c>
      <c r="I27" s="110"/>
      <c r="K27" s="107">
        <v>4108</v>
      </c>
      <c r="L27" s="108"/>
      <c r="M27" s="26" t="s">
        <v>12</v>
      </c>
      <c r="N27" s="27">
        <f>IF(ISNUMBER($G27),SUM(N23:N26),"")</f>
        <v>350</v>
      </c>
      <c r="O27" s="28">
        <f>IF(ISNUMBER($G27),SUM(O23:O26),"")</f>
        <v>185</v>
      </c>
      <c r="P27" s="28">
        <f>IF(ISNUMBER($G27),SUM(P23:P26),"")</f>
        <v>3</v>
      </c>
      <c r="Q27" s="29">
        <f>IF(SUM($G23:$G26)+SUM($Q23:$Q26)&gt;0,SUM(Q23:Q26),"")</f>
        <v>535</v>
      </c>
      <c r="R27" s="27">
        <f>IF(ISNUMBER($G27),SUM(R23:R26),"")</f>
        <v>2</v>
      </c>
      <c r="S27" s="110"/>
    </row>
    <row r="28" spans="1:19" ht="12.75" customHeight="1">
      <c r="A28" s="99" t="s">
        <v>111</v>
      </c>
      <c r="B28" s="100"/>
      <c r="C28" s="10">
        <v>1</v>
      </c>
      <c r="D28" s="11">
        <v>99</v>
      </c>
      <c r="E28" s="12">
        <v>45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99" t="s">
        <v>110</v>
      </c>
      <c r="L28" s="100"/>
      <c r="M28" s="10">
        <v>1</v>
      </c>
      <c r="N28" s="11">
        <v>87</v>
      </c>
      <c r="O28" s="12">
        <v>45</v>
      </c>
      <c r="P28" s="12">
        <v>0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91</v>
      </c>
      <c r="E29" s="18">
        <v>44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87</v>
      </c>
      <c r="O29" s="18">
        <v>35</v>
      </c>
      <c r="P29" s="18">
        <v>3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3" t="s">
        <v>109</v>
      </c>
      <c r="B30" s="104"/>
      <c r="C30" s="16">
        <v>3</v>
      </c>
      <c r="D30" s="17">
        <v>94</v>
      </c>
      <c r="E30" s="18">
        <v>33</v>
      </c>
      <c r="F30" s="18">
        <v>1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103" t="s">
        <v>108</v>
      </c>
      <c r="L30" s="104"/>
      <c r="M30" s="16">
        <v>3</v>
      </c>
      <c r="N30" s="17">
        <v>77</v>
      </c>
      <c r="O30" s="18">
        <v>54</v>
      </c>
      <c r="P30" s="18">
        <v>2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97</v>
      </c>
      <c r="E31" s="23">
        <v>42</v>
      </c>
      <c r="F31" s="23">
        <v>2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87</v>
      </c>
      <c r="O31" s="23">
        <v>45</v>
      </c>
      <c r="P31" s="23">
        <v>2</v>
      </c>
      <c r="Q31" s="24">
        <f>IF(AND(ISBLANK(N31),ISBLANK(O31)),"",N31+O31)</f>
        <v>132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16196</v>
      </c>
      <c r="B32" s="108"/>
      <c r="C32" s="26" t="s">
        <v>12</v>
      </c>
      <c r="D32" s="27">
        <f>IF(ISNUMBER($G32),SUM(D28:D31),"")</f>
        <v>381</v>
      </c>
      <c r="E32" s="28">
        <f>IF(ISNUMBER($G32),SUM(E28:E31),"")</f>
        <v>164</v>
      </c>
      <c r="F32" s="28">
        <f>IF(ISNUMBER($G32),SUM(F28:F31),"")</f>
        <v>4</v>
      </c>
      <c r="G32" s="29">
        <f>IF(SUM($G28:$G31)+SUM($Q28:$Q31)&gt;0,SUM(G28:G31),"")</f>
        <v>545</v>
      </c>
      <c r="H32" s="27">
        <f>IF(ISNUMBER($G32),SUM(H28:H31),"")</f>
        <v>3</v>
      </c>
      <c r="I32" s="110"/>
      <c r="K32" s="107">
        <v>22456</v>
      </c>
      <c r="L32" s="108"/>
      <c r="M32" s="26" t="s">
        <v>12</v>
      </c>
      <c r="N32" s="27">
        <f>IF(ISNUMBER($G32),SUM(N28:N31),"")</f>
        <v>338</v>
      </c>
      <c r="O32" s="28">
        <f>IF(ISNUMBER($G32),SUM(O28:O31),"")</f>
        <v>179</v>
      </c>
      <c r="P32" s="28">
        <f>IF(ISNUMBER($G32),SUM(P28:P31),"")</f>
        <v>7</v>
      </c>
      <c r="Q32" s="29">
        <f>IF(SUM($G28:$G31)+SUM($Q28:$Q31)&gt;0,SUM(Q28:Q31),"")</f>
        <v>517</v>
      </c>
      <c r="R32" s="27">
        <f>IF(ISNUMBER($G32),SUM(R28:R31),"")</f>
        <v>1</v>
      </c>
      <c r="S32" s="110"/>
    </row>
    <row r="33" spans="1:19" ht="12.75" customHeight="1">
      <c r="A33" s="99" t="s">
        <v>107</v>
      </c>
      <c r="B33" s="100"/>
      <c r="C33" s="10">
        <v>1</v>
      </c>
      <c r="D33" s="11">
        <v>95</v>
      </c>
      <c r="E33" s="12">
        <v>43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9" t="s">
        <v>106</v>
      </c>
      <c r="L33" s="100"/>
      <c r="M33" s="10">
        <v>1</v>
      </c>
      <c r="N33" s="11">
        <v>90</v>
      </c>
      <c r="O33" s="12">
        <v>47</v>
      </c>
      <c r="P33" s="12">
        <v>4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95</v>
      </c>
      <c r="E34" s="18">
        <v>52</v>
      </c>
      <c r="F34" s="18">
        <v>0</v>
      </c>
      <c r="G34" s="19">
        <f>IF(AND(ISBLANK(D34),ISBLANK(E34)),"",D34+E34)</f>
        <v>147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89</v>
      </c>
      <c r="O34" s="18">
        <v>54</v>
      </c>
      <c r="P34" s="18">
        <v>0</v>
      </c>
      <c r="Q34" s="19">
        <f>IF(AND(ISBLANK(N34),ISBLANK(O34)),"",N34+O34)</f>
        <v>143</v>
      </c>
      <c r="R34" s="20">
        <f>IF(ISNUMBER($H34),1-$H34,"")</f>
        <v>0</v>
      </c>
      <c r="S34" s="15"/>
    </row>
    <row r="35" spans="1:19" ht="12.75" customHeight="1" thickBot="1">
      <c r="A35" s="103" t="s">
        <v>105</v>
      </c>
      <c r="B35" s="104"/>
      <c r="C35" s="16">
        <v>3</v>
      </c>
      <c r="D35" s="17">
        <v>89</v>
      </c>
      <c r="E35" s="18">
        <v>54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0</v>
      </c>
      <c r="I35" s="15"/>
      <c r="K35" s="103" t="s">
        <v>65</v>
      </c>
      <c r="L35" s="104"/>
      <c r="M35" s="16">
        <v>3</v>
      </c>
      <c r="N35" s="17">
        <v>104</v>
      </c>
      <c r="O35" s="18">
        <v>43</v>
      </c>
      <c r="P35" s="18">
        <v>0</v>
      </c>
      <c r="Q35" s="19">
        <f>IF(AND(ISBLANK(N35),ISBLANK(O35)),"",N35+O35)</f>
        <v>147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78</v>
      </c>
      <c r="E36" s="23">
        <v>44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95</v>
      </c>
      <c r="O36" s="23">
        <v>44</v>
      </c>
      <c r="P36" s="23">
        <v>0</v>
      </c>
      <c r="Q36" s="24">
        <f>IF(AND(ISBLANK(N36),ISBLANK(O36)),"",N36+O36)</f>
        <v>139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21836</v>
      </c>
      <c r="B37" s="108"/>
      <c r="C37" s="26" t="s">
        <v>12</v>
      </c>
      <c r="D37" s="27">
        <f>IF(ISNUMBER($G37),SUM(D33:D36),"")</f>
        <v>357</v>
      </c>
      <c r="E37" s="28">
        <f>IF(ISNUMBER($G37),SUM(E33:E36),"")</f>
        <v>193</v>
      </c>
      <c r="F37" s="28">
        <f>IF(ISNUMBER($G37),SUM(F33:F36),"")</f>
        <v>2</v>
      </c>
      <c r="G37" s="29">
        <f>IF(SUM($G33:$G36)+SUM($Q33:$Q36)&gt;0,SUM(G33:G36),"")</f>
        <v>550</v>
      </c>
      <c r="H37" s="27">
        <f>IF(ISNUMBER($G37),SUM(H33:H36),"")</f>
        <v>2</v>
      </c>
      <c r="I37" s="110"/>
      <c r="K37" s="107">
        <v>4109</v>
      </c>
      <c r="L37" s="108"/>
      <c r="M37" s="26" t="s">
        <v>12</v>
      </c>
      <c r="N37" s="27">
        <f>IF(ISNUMBER($G37),SUM(N33:N36),"")</f>
        <v>378</v>
      </c>
      <c r="O37" s="28">
        <f>IF(ISNUMBER($G37),SUM(O33:O36),"")</f>
        <v>188</v>
      </c>
      <c r="P37" s="28">
        <f>IF(ISNUMBER($G37),SUM(P33:P36),"")</f>
        <v>4</v>
      </c>
      <c r="Q37" s="29">
        <f>IF(SUM($G33:$G36)+SUM($Q33:$Q36)&gt;0,SUM(Q33:Q36),"")</f>
        <v>566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2134</v>
      </c>
      <c r="E39" s="34">
        <f>IF(ISNUMBER($G39),SUM(E12,E17,E22,E27,E32,E37),"")</f>
        <v>1081</v>
      </c>
      <c r="F39" s="34">
        <f>IF(ISNUMBER($G39),SUM(F12,F17,F22,F27,F32,F37),"")</f>
        <v>36</v>
      </c>
      <c r="G39" s="35">
        <f>IF(SUM($G$8:$G$37)+SUM($Q$8:$Q$37)&gt;0,SUM(G12,G17,G22,G27,G32,G37),"")</f>
        <v>3215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2126</v>
      </c>
      <c r="O39" s="34">
        <f>IF(ISNUMBER($G39),SUM(O12,O17,O22,O27,O32,O37),"")</f>
        <v>1050</v>
      </c>
      <c r="P39" s="34">
        <f>IF(ISNUMBER($G39),SUM(P12,P17,P22,P27,P32,P37),"")</f>
        <v>42</v>
      </c>
      <c r="Q39" s="35">
        <f>IF(SUM($G$8:$G$37)+SUM($Q$8:$Q$37)&gt;0,SUM(Q12,Q17,Q22,Q27,Q32,Q37),"")</f>
        <v>3176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104</v>
      </c>
      <c r="D41" s="77"/>
      <c r="E41" s="77"/>
      <c r="G41" s="94" t="s">
        <v>16</v>
      </c>
      <c r="H41" s="94"/>
      <c r="I41" s="39">
        <f>IF(ISNUMBER(I$39),SUM(I11,I16,I21,I26,I31,I36,I39),"")</f>
        <v>6</v>
      </c>
      <c r="K41" s="38"/>
      <c r="L41" s="42" t="s">
        <v>22</v>
      </c>
      <c r="M41" s="77" t="s">
        <v>103</v>
      </c>
      <c r="N41" s="77"/>
      <c r="O41" s="77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9"/>
      <c r="D42" s="79"/>
      <c r="E42" s="79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101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TJ Bižuterie Jablonec nad Nisou</v>
      </c>
    </row>
    <row r="46" spans="2:11" ht="19.5" customHeight="1">
      <c r="B46" s="2" t="s">
        <v>31</v>
      </c>
      <c r="C46" s="75">
        <v>0.4583333333333333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7">
        <v>0.5902777777777778</v>
      </c>
      <c r="D47" s="98"/>
      <c r="I47" s="2" t="s">
        <v>34</v>
      </c>
      <c r="J47" s="98">
        <v>8</v>
      </c>
      <c r="K47" s="98"/>
      <c r="P47" s="2" t="s">
        <v>35</v>
      </c>
      <c r="Q47" s="95">
        <v>42602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1" t="s">
        <v>100</v>
      </c>
      <c r="C57" s="72"/>
      <c r="D57" s="68">
        <v>18396</v>
      </c>
      <c r="E57" s="71" t="s">
        <v>99</v>
      </c>
      <c r="F57" s="74"/>
      <c r="G57" s="74"/>
      <c r="H57" s="72"/>
      <c r="I57" s="68">
        <v>21972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42469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5:B36"/>
    <mergeCell ref="A37:B37"/>
    <mergeCell ref="A20:B21"/>
    <mergeCell ref="I21:I22"/>
    <mergeCell ref="A30:B31"/>
    <mergeCell ref="L3:S3"/>
    <mergeCell ref="N5:Q5"/>
    <mergeCell ref="K12:L12"/>
    <mergeCell ref="K17:L17"/>
    <mergeCell ref="A17:B17"/>
    <mergeCell ref="L1:N1"/>
    <mergeCell ref="O1:P1"/>
    <mergeCell ref="Q1:S1"/>
    <mergeCell ref="B3:I3"/>
    <mergeCell ref="B1:C2"/>
    <mergeCell ref="D1:I1"/>
    <mergeCell ref="D5:G5"/>
    <mergeCell ref="H5:I5"/>
    <mergeCell ref="I11:I12"/>
    <mergeCell ref="A32:B32"/>
    <mergeCell ref="I31:I32"/>
    <mergeCell ref="A12:B12"/>
    <mergeCell ref="A13:B14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S36:S37"/>
    <mergeCell ref="K33:L34"/>
    <mergeCell ref="S26:S27"/>
    <mergeCell ref="S31:S32"/>
    <mergeCell ref="K25:L26"/>
    <mergeCell ref="K35:L36"/>
    <mergeCell ref="K37:L37"/>
    <mergeCell ref="K22:L22"/>
    <mergeCell ref="K15:L16"/>
    <mergeCell ref="A15:B16"/>
    <mergeCell ref="S16:S17"/>
    <mergeCell ref="S21:S22"/>
    <mergeCell ref="K18:L19"/>
    <mergeCell ref="K20:L21"/>
    <mergeCell ref="A18:B19"/>
    <mergeCell ref="I16:I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2">
      <selection activeCell="A23" sqref="A23:B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98</v>
      </c>
      <c r="M1" s="120"/>
      <c r="N1" s="120"/>
      <c r="O1" s="121" t="s">
        <v>37</v>
      </c>
      <c r="P1" s="121"/>
      <c r="Q1" s="122">
        <v>42469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97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96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95</v>
      </c>
      <c r="B8" s="100"/>
      <c r="C8" s="10">
        <v>1</v>
      </c>
      <c r="D8" s="11">
        <v>73</v>
      </c>
      <c r="E8" s="12">
        <v>44</v>
      </c>
      <c r="F8" s="12">
        <v>1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99" t="s">
        <v>94</v>
      </c>
      <c r="L8" s="100"/>
      <c r="M8" s="10">
        <v>1</v>
      </c>
      <c r="N8" s="11">
        <v>101</v>
      </c>
      <c r="O8" s="12">
        <v>26</v>
      </c>
      <c r="P8" s="12">
        <v>5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92</v>
      </c>
      <c r="E9" s="18">
        <v>32</v>
      </c>
      <c r="F9" s="18">
        <v>3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82</v>
      </c>
      <c r="O9" s="18">
        <v>45</v>
      </c>
      <c r="P9" s="18">
        <v>0</v>
      </c>
      <c r="Q9" s="19">
        <f>IF(AND(ISBLANK(N9),ISBLANK(O9)),"",N9+O9)</f>
        <v>127</v>
      </c>
      <c r="R9" s="20">
        <f>IF(ISNUMBER($H9),1-$H9,"")</f>
        <v>1</v>
      </c>
      <c r="S9" s="15"/>
    </row>
    <row r="10" spans="1:19" ht="12.75" customHeight="1" thickBot="1">
      <c r="A10" s="103" t="s">
        <v>93</v>
      </c>
      <c r="B10" s="104"/>
      <c r="C10" s="16">
        <v>3</v>
      </c>
      <c r="D10" s="17">
        <v>78</v>
      </c>
      <c r="E10" s="18">
        <v>36</v>
      </c>
      <c r="F10" s="18">
        <v>3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103" t="s">
        <v>69</v>
      </c>
      <c r="L10" s="104"/>
      <c r="M10" s="16">
        <v>3</v>
      </c>
      <c r="N10" s="17">
        <v>91</v>
      </c>
      <c r="O10" s="18">
        <v>44</v>
      </c>
      <c r="P10" s="18">
        <v>1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79</v>
      </c>
      <c r="E11" s="23">
        <v>42</v>
      </c>
      <c r="F11" s="23">
        <v>2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93</v>
      </c>
      <c r="O11" s="23">
        <v>35</v>
      </c>
      <c r="P11" s="23">
        <v>0</v>
      </c>
      <c r="Q11" s="24">
        <f>IF(AND(ISBLANK(N11),ISBLANK(O11)),"",N11+O11)</f>
        <v>128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22969</v>
      </c>
      <c r="B12" s="108"/>
      <c r="C12" s="26" t="s">
        <v>12</v>
      </c>
      <c r="D12" s="27">
        <f>IF(ISNUMBER($G12),SUM(D8:D11),"")</f>
        <v>322</v>
      </c>
      <c r="E12" s="28">
        <f>IF(ISNUMBER($G12),SUM(E8:E11),"")</f>
        <v>154</v>
      </c>
      <c r="F12" s="28">
        <f>IF(ISNUMBER($G12),SUM(F8:F11),"")</f>
        <v>9</v>
      </c>
      <c r="G12" s="29">
        <f>IF(SUM($G8:$G11)+SUM($Q8:$Q11)&gt;0,SUM(G8:G11),"")</f>
        <v>476</v>
      </c>
      <c r="H12" s="27">
        <f>IF(ISNUMBER($G12),SUM(H8:H11),"")</f>
        <v>0</v>
      </c>
      <c r="I12" s="110"/>
      <c r="K12" s="107">
        <v>20576</v>
      </c>
      <c r="L12" s="108"/>
      <c r="M12" s="26" t="s">
        <v>12</v>
      </c>
      <c r="N12" s="27">
        <f>IF(ISNUMBER($G12),SUM(N8:N11),"")</f>
        <v>367</v>
      </c>
      <c r="O12" s="28">
        <f>IF(ISNUMBER($G12),SUM(O8:O11),"")</f>
        <v>150</v>
      </c>
      <c r="P12" s="28">
        <f>IF(ISNUMBER($G12),SUM(P8:P11),"")</f>
        <v>6</v>
      </c>
      <c r="Q12" s="29">
        <f>IF(SUM($G8:$G11)+SUM($Q8:$Q11)&gt;0,SUM(Q8:Q11),"")</f>
        <v>517</v>
      </c>
      <c r="R12" s="27">
        <f>IF(ISNUMBER($G12),SUM(R8:R11),"")</f>
        <v>4</v>
      </c>
      <c r="S12" s="110"/>
    </row>
    <row r="13" spans="1:19" ht="12.75" customHeight="1">
      <c r="A13" s="99" t="s">
        <v>92</v>
      </c>
      <c r="B13" s="100"/>
      <c r="C13" s="10">
        <v>1</v>
      </c>
      <c r="D13" s="11">
        <v>94</v>
      </c>
      <c r="E13" s="12">
        <v>43</v>
      </c>
      <c r="F13" s="12">
        <v>0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99" t="s">
        <v>91</v>
      </c>
      <c r="L13" s="100"/>
      <c r="M13" s="10">
        <v>1</v>
      </c>
      <c r="N13" s="11">
        <v>77</v>
      </c>
      <c r="O13" s="12">
        <v>44</v>
      </c>
      <c r="P13" s="12">
        <v>2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88</v>
      </c>
      <c r="E14" s="18">
        <v>34</v>
      </c>
      <c r="F14" s="18">
        <v>3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92</v>
      </c>
      <c r="O14" s="18">
        <v>34</v>
      </c>
      <c r="P14" s="18">
        <v>3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103" t="s">
        <v>90</v>
      </c>
      <c r="B15" s="104"/>
      <c r="C15" s="16">
        <v>3</v>
      </c>
      <c r="D15" s="17">
        <v>96</v>
      </c>
      <c r="E15" s="18">
        <v>34</v>
      </c>
      <c r="F15" s="18">
        <v>2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103" t="s">
        <v>89</v>
      </c>
      <c r="L15" s="104"/>
      <c r="M15" s="16">
        <v>3</v>
      </c>
      <c r="N15" s="17">
        <v>85</v>
      </c>
      <c r="O15" s="18">
        <v>54</v>
      </c>
      <c r="P15" s="18">
        <v>0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80</v>
      </c>
      <c r="E16" s="23">
        <v>26</v>
      </c>
      <c r="F16" s="23">
        <v>6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82</v>
      </c>
      <c r="O16" s="23">
        <v>35</v>
      </c>
      <c r="P16" s="23">
        <v>2</v>
      </c>
      <c r="Q16" s="24">
        <f>IF(AND(ISBLANK(N16),ISBLANK(O16)),"",N16+O16)</f>
        <v>117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3893</v>
      </c>
      <c r="B17" s="108"/>
      <c r="C17" s="26" t="s">
        <v>12</v>
      </c>
      <c r="D17" s="27">
        <f>IF(ISNUMBER($G17),SUM(D13:D16),"")</f>
        <v>358</v>
      </c>
      <c r="E17" s="28">
        <f>IF(ISNUMBER($G17),SUM(E13:E16),"")</f>
        <v>137</v>
      </c>
      <c r="F17" s="28">
        <f>IF(ISNUMBER($G17),SUM(F13:F16),"")</f>
        <v>11</v>
      </c>
      <c r="G17" s="29">
        <f>IF(SUM($G13:$G16)+SUM($Q13:$Q16)&gt;0,SUM(G13:G16),"")</f>
        <v>495</v>
      </c>
      <c r="H17" s="27">
        <f>IF(ISNUMBER($G17),SUM(H13:H16),"")</f>
        <v>1</v>
      </c>
      <c r="I17" s="110"/>
      <c r="K17" s="107">
        <v>3251</v>
      </c>
      <c r="L17" s="108"/>
      <c r="M17" s="26" t="s">
        <v>12</v>
      </c>
      <c r="N17" s="27">
        <f>IF(ISNUMBER($G17),SUM(N13:N16),"")</f>
        <v>336</v>
      </c>
      <c r="O17" s="28">
        <f>IF(ISNUMBER($G17),SUM(O13:O16),"")</f>
        <v>167</v>
      </c>
      <c r="P17" s="28">
        <f>IF(ISNUMBER($G17),SUM(P13:P16),"")</f>
        <v>7</v>
      </c>
      <c r="Q17" s="29">
        <f>IF(SUM($G13:$G16)+SUM($Q13:$Q16)&gt;0,SUM(Q13:Q16),"")</f>
        <v>503</v>
      </c>
      <c r="R17" s="27">
        <f>IF(ISNUMBER($G17),SUM(R13:R16),"")</f>
        <v>3</v>
      </c>
      <c r="S17" s="110"/>
    </row>
    <row r="18" spans="1:19" ht="12.75" customHeight="1">
      <c r="A18" s="99" t="s">
        <v>88</v>
      </c>
      <c r="B18" s="100"/>
      <c r="C18" s="10">
        <v>1</v>
      </c>
      <c r="D18" s="11">
        <v>99</v>
      </c>
      <c r="E18" s="12">
        <v>42</v>
      </c>
      <c r="F18" s="12">
        <v>2</v>
      </c>
      <c r="G18" s="13">
        <f>IF(AND(ISBLANK(D18),ISBLANK(E18)),"",D18+E18)</f>
        <v>141</v>
      </c>
      <c r="H18" s="14">
        <f>IF(OR(ISNUMBER($G18),ISNUMBER($Q18)),(SIGN(N($G18)-N($Q18))+1)/2,"")</f>
        <v>1</v>
      </c>
      <c r="I18" s="15"/>
      <c r="K18" s="99" t="s">
        <v>87</v>
      </c>
      <c r="L18" s="100"/>
      <c r="M18" s="10">
        <v>1</v>
      </c>
      <c r="N18" s="11">
        <v>88</v>
      </c>
      <c r="O18" s="12">
        <v>41</v>
      </c>
      <c r="P18" s="12">
        <v>3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85</v>
      </c>
      <c r="E19" s="18">
        <v>41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85</v>
      </c>
      <c r="O19" s="18">
        <v>43</v>
      </c>
      <c r="P19" s="18">
        <v>4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103" t="s">
        <v>86</v>
      </c>
      <c r="B20" s="104"/>
      <c r="C20" s="16">
        <v>3</v>
      </c>
      <c r="D20" s="17">
        <v>85</v>
      </c>
      <c r="E20" s="18">
        <v>45</v>
      </c>
      <c r="F20" s="18">
        <v>2</v>
      </c>
      <c r="G20" s="19">
        <f>IF(AND(ISBLANK(D20),ISBLANK(E20)),"",D20+E20)</f>
        <v>130</v>
      </c>
      <c r="H20" s="20">
        <f>IF(OR(ISNUMBER($G20),ISNUMBER($Q20)),(SIGN(N($G20)-N($Q20))+1)/2,"")</f>
        <v>1</v>
      </c>
      <c r="I20" s="15"/>
      <c r="K20" s="103" t="s">
        <v>85</v>
      </c>
      <c r="L20" s="104"/>
      <c r="M20" s="16">
        <v>3</v>
      </c>
      <c r="N20" s="17">
        <v>78</v>
      </c>
      <c r="O20" s="18">
        <v>27</v>
      </c>
      <c r="P20" s="18">
        <v>3</v>
      </c>
      <c r="Q20" s="19">
        <f>IF(AND(ISBLANK(N20),ISBLANK(O20)),"",N20+O20)</f>
        <v>105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85</v>
      </c>
      <c r="E21" s="23">
        <v>54</v>
      </c>
      <c r="F21" s="23">
        <v>0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81</v>
      </c>
      <c r="O21" s="23">
        <v>26</v>
      </c>
      <c r="P21" s="23">
        <v>6</v>
      </c>
      <c r="Q21" s="24">
        <f>IF(AND(ISBLANK(N21),ISBLANK(O21)),"",N21+O21)</f>
        <v>107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23179</v>
      </c>
      <c r="B22" s="108"/>
      <c r="C22" s="26" t="s">
        <v>12</v>
      </c>
      <c r="D22" s="27">
        <f>IF(ISNUMBER($G22),SUM(D18:D21),"")</f>
        <v>354</v>
      </c>
      <c r="E22" s="28">
        <f>IF(ISNUMBER($G22),SUM(E18:E21),"")</f>
        <v>182</v>
      </c>
      <c r="F22" s="28">
        <f>IF(ISNUMBER($G22),SUM(F18:F21),"")</f>
        <v>5</v>
      </c>
      <c r="G22" s="29">
        <f>IF(SUM($G18:$G21)+SUM($Q18:$Q21)&gt;0,SUM(G18:G21),"")</f>
        <v>536</v>
      </c>
      <c r="H22" s="27">
        <f>IF(ISNUMBER($G22),SUM(H18:H21),"")</f>
        <v>3</v>
      </c>
      <c r="I22" s="110"/>
      <c r="K22" s="107">
        <v>4646</v>
      </c>
      <c r="L22" s="108"/>
      <c r="M22" s="26" t="s">
        <v>12</v>
      </c>
      <c r="N22" s="27">
        <f>IF(ISNUMBER($G22),SUM(N18:N21),"")</f>
        <v>332</v>
      </c>
      <c r="O22" s="28">
        <f>IF(ISNUMBER($G22),SUM(O18:O21),"")</f>
        <v>137</v>
      </c>
      <c r="P22" s="28">
        <f>IF(ISNUMBER($G22),SUM(P18:P21),"")</f>
        <v>16</v>
      </c>
      <c r="Q22" s="29">
        <f>IF(SUM($G18:$G21)+SUM($Q18:$Q21)&gt;0,SUM(Q18:Q21),"")</f>
        <v>469</v>
      </c>
      <c r="R22" s="27">
        <f>IF(ISNUMBER($G22),SUM(R18:R21),"")</f>
        <v>1</v>
      </c>
      <c r="S22" s="110"/>
    </row>
    <row r="23" spans="1:19" ht="12.75" customHeight="1">
      <c r="A23" s="99" t="s">
        <v>84</v>
      </c>
      <c r="B23" s="100"/>
      <c r="C23" s="10">
        <v>1</v>
      </c>
      <c r="D23" s="11">
        <v>89</v>
      </c>
      <c r="E23" s="12">
        <v>51</v>
      </c>
      <c r="F23" s="12">
        <v>1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99" t="s">
        <v>83</v>
      </c>
      <c r="L23" s="100"/>
      <c r="M23" s="10">
        <v>1</v>
      </c>
      <c r="N23" s="11">
        <v>77</v>
      </c>
      <c r="O23" s="12">
        <v>45</v>
      </c>
      <c r="P23" s="12">
        <v>2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83</v>
      </c>
      <c r="E24" s="18">
        <v>44</v>
      </c>
      <c r="F24" s="18">
        <v>1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84</v>
      </c>
      <c r="O24" s="18">
        <v>52</v>
      </c>
      <c r="P24" s="18">
        <v>0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103" t="s">
        <v>65</v>
      </c>
      <c r="B25" s="104"/>
      <c r="C25" s="16">
        <v>3</v>
      </c>
      <c r="D25" s="17">
        <v>89</v>
      </c>
      <c r="E25" s="18">
        <v>42</v>
      </c>
      <c r="F25" s="18">
        <v>1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103" t="s">
        <v>82</v>
      </c>
      <c r="L25" s="104"/>
      <c r="M25" s="16">
        <v>3</v>
      </c>
      <c r="N25" s="17">
        <v>57</v>
      </c>
      <c r="O25" s="18">
        <v>36</v>
      </c>
      <c r="P25" s="18">
        <v>0</v>
      </c>
      <c r="Q25" s="19">
        <f>IF(AND(ISBLANK(N25),ISBLANK(O25)),"",N25+O25)</f>
        <v>93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86</v>
      </c>
      <c r="E26" s="23">
        <v>26</v>
      </c>
      <c r="F26" s="23">
        <v>3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93</v>
      </c>
      <c r="O26" s="23">
        <v>54</v>
      </c>
      <c r="P26" s="23">
        <v>0</v>
      </c>
      <c r="Q26" s="24">
        <f>IF(AND(ISBLANK(N26),ISBLANK(O26)),"",N26+O26)</f>
        <v>147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7">
        <v>10004</v>
      </c>
      <c r="B27" s="108"/>
      <c r="C27" s="26" t="s">
        <v>12</v>
      </c>
      <c r="D27" s="27">
        <f>IF(ISNUMBER($G27),SUM(D23:D26),"")</f>
        <v>347</v>
      </c>
      <c r="E27" s="28">
        <f>IF(ISNUMBER($G27),SUM(E23:E26),"")</f>
        <v>163</v>
      </c>
      <c r="F27" s="28">
        <f>IF(ISNUMBER($G27),SUM(F23:F26),"")</f>
        <v>6</v>
      </c>
      <c r="G27" s="29">
        <f>IF(SUM($G23:$G26)+SUM($Q23:$Q26)&gt;0,SUM(G23:G26),"")</f>
        <v>510</v>
      </c>
      <c r="H27" s="27">
        <f>IF(ISNUMBER($G27),SUM(H23:H26),"")</f>
        <v>2</v>
      </c>
      <c r="I27" s="110"/>
      <c r="K27" s="107">
        <v>9380</v>
      </c>
      <c r="L27" s="108"/>
      <c r="M27" s="26" t="s">
        <v>12</v>
      </c>
      <c r="N27" s="27">
        <f>IF(ISNUMBER($G27),SUM(N23:N26),"")</f>
        <v>311</v>
      </c>
      <c r="O27" s="28">
        <f>IF(ISNUMBER($G27),SUM(O23:O26),"")</f>
        <v>187</v>
      </c>
      <c r="P27" s="28">
        <f>IF(ISNUMBER($G27),SUM(P23:P26),"")</f>
        <v>2</v>
      </c>
      <c r="Q27" s="29">
        <f>IF(SUM($G23:$G26)+SUM($Q23:$Q26)&gt;0,SUM(Q23:Q26),"")</f>
        <v>498</v>
      </c>
      <c r="R27" s="27">
        <f>IF(ISNUMBER($G27),SUM(R23:R26),"")</f>
        <v>2</v>
      </c>
      <c r="S27" s="110"/>
    </row>
    <row r="28" spans="1:19" ht="12.75" customHeight="1">
      <c r="A28" s="99" t="s">
        <v>76</v>
      </c>
      <c r="B28" s="100"/>
      <c r="C28" s="10">
        <v>1</v>
      </c>
      <c r="D28" s="11">
        <v>95</v>
      </c>
      <c r="E28" s="12">
        <v>36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99" t="s">
        <v>75</v>
      </c>
      <c r="L28" s="100"/>
      <c r="M28" s="10">
        <v>1</v>
      </c>
      <c r="N28" s="11">
        <v>79</v>
      </c>
      <c r="O28" s="12">
        <v>36</v>
      </c>
      <c r="P28" s="12">
        <v>3</v>
      </c>
      <c r="Q28" s="13">
        <f>IF(AND(ISBLANK(N28),ISBLANK(O28)),"",N28+O28)</f>
        <v>115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87</v>
      </c>
      <c r="E29" s="18">
        <v>36</v>
      </c>
      <c r="F29" s="18">
        <v>1</v>
      </c>
      <c r="G29" s="19">
        <f>IF(AND(ISBLANK(D29),ISBLANK(E29)),"",D29+E29)</f>
        <v>123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79</v>
      </c>
      <c r="O29" s="18">
        <v>35</v>
      </c>
      <c r="P29" s="18">
        <v>2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103" t="s">
        <v>81</v>
      </c>
      <c r="B30" s="104"/>
      <c r="C30" s="16">
        <v>3</v>
      </c>
      <c r="D30" s="17">
        <v>97</v>
      </c>
      <c r="E30" s="18">
        <v>45</v>
      </c>
      <c r="F30" s="18">
        <v>2</v>
      </c>
      <c r="G30" s="19">
        <f>IF(AND(ISBLANK(D30),ISBLANK(E30)),"",D30+E30)</f>
        <v>142</v>
      </c>
      <c r="H30" s="20">
        <f>IF(OR(ISNUMBER($G30),ISNUMBER($Q30)),(SIGN(N($G30)-N($Q30))+1)/2,"")</f>
        <v>1</v>
      </c>
      <c r="I30" s="15"/>
      <c r="K30" s="103" t="s">
        <v>63</v>
      </c>
      <c r="L30" s="104"/>
      <c r="M30" s="16">
        <v>3</v>
      </c>
      <c r="N30" s="17">
        <v>78</v>
      </c>
      <c r="O30" s="18">
        <v>36</v>
      </c>
      <c r="P30" s="18">
        <v>1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89</v>
      </c>
      <c r="E31" s="23">
        <v>44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85</v>
      </c>
      <c r="O31" s="23">
        <v>36</v>
      </c>
      <c r="P31" s="23">
        <v>0</v>
      </c>
      <c r="Q31" s="24">
        <f>IF(AND(ISBLANK(N31),ISBLANK(O31)),"",N31+O31)</f>
        <v>121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18177</v>
      </c>
      <c r="B32" s="108"/>
      <c r="C32" s="26" t="s">
        <v>12</v>
      </c>
      <c r="D32" s="27">
        <f>IF(ISNUMBER($G32),SUM(D28:D31),"")</f>
        <v>368</v>
      </c>
      <c r="E32" s="28">
        <f>IF(ISNUMBER($G32),SUM(E28:E31),"")</f>
        <v>161</v>
      </c>
      <c r="F32" s="28">
        <f>IF(ISNUMBER($G32),SUM(F28:F31),"")</f>
        <v>3</v>
      </c>
      <c r="G32" s="29">
        <f>IF(SUM($G28:$G31)+SUM($Q28:$Q31)&gt;0,SUM(G28:G31),"")</f>
        <v>529</v>
      </c>
      <c r="H32" s="27">
        <f>IF(ISNUMBER($G32),SUM(H28:H31),"")</f>
        <v>4</v>
      </c>
      <c r="I32" s="110"/>
      <c r="K32" s="107">
        <v>1503</v>
      </c>
      <c r="L32" s="108"/>
      <c r="M32" s="26" t="s">
        <v>12</v>
      </c>
      <c r="N32" s="27">
        <f>IF(ISNUMBER($G32),SUM(N28:N31),"")</f>
        <v>321</v>
      </c>
      <c r="O32" s="28">
        <f>IF(ISNUMBER($G32),SUM(O28:O31),"")</f>
        <v>143</v>
      </c>
      <c r="P32" s="28">
        <f>IF(ISNUMBER($G32),SUM(P28:P31),"")</f>
        <v>6</v>
      </c>
      <c r="Q32" s="29">
        <f>IF(SUM($G28:$G31)+SUM($Q28:$Q31)&gt;0,SUM(Q28:Q31),"")</f>
        <v>464</v>
      </c>
      <c r="R32" s="27">
        <f>IF(ISNUMBER($G32),SUM(R28:R31),"")</f>
        <v>0</v>
      </c>
      <c r="S32" s="110"/>
    </row>
    <row r="33" spans="1:19" ht="12.75" customHeight="1">
      <c r="A33" s="99" t="s">
        <v>80</v>
      </c>
      <c r="B33" s="100"/>
      <c r="C33" s="10">
        <v>1</v>
      </c>
      <c r="D33" s="11">
        <v>90</v>
      </c>
      <c r="E33" s="12">
        <v>45</v>
      </c>
      <c r="F33" s="12">
        <v>0</v>
      </c>
      <c r="G33" s="13">
        <f>IF(AND(ISBLANK(D33),ISBLANK(E33)),"",D33+E33)</f>
        <v>135</v>
      </c>
      <c r="H33" s="14">
        <f>IF(OR(ISNUMBER($G33),ISNUMBER($Q33)),(SIGN(N($G33)-N($Q33))+1)/2,"")</f>
        <v>1</v>
      </c>
      <c r="I33" s="15"/>
      <c r="K33" s="99" t="s">
        <v>79</v>
      </c>
      <c r="L33" s="100"/>
      <c r="M33" s="10">
        <v>1</v>
      </c>
      <c r="N33" s="11">
        <v>72</v>
      </c>
      <c r="O33" s="12">
        <v>26</v>
      </c>
      <c r="P33" s="12">
        <v>6</v>
      </c>
      <c r="Q33" s="13">
        <f>IF(AND(ISBLANK(N33),ISBLANK(O33)),"",N33+O33)</f>
        <v>98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73</v>
      </c>
      <c r="E34" s="18">
        <v>50</v>
      </c>
      <c r="F34" s="18">
        <v>0</v>
      </c>
      <c r="G34" s="19">
        <f>IF(AND(ISBLANK(D34),ISBLANK(E34)),"",D34+E34)</f>
        <v>123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82</v>
      </c>
      <c r="O34" s="18">
        <v>35</v>
      </c>
      <c r="P34" s="18">
        <v>5</v>
      </c>
      <c r="Q34" s="19">
        <f>IF(AND(ISBLANK(N34),ISBLANK(O34)),"",N34+O34)</f>
        <v>117</v>
      </c>
      <c r="R34" s="20">
        <f>IF(ISNUMBER($H34),1-$H34,"")</f>
        <v>0</v>
      </c>
      <c r="S34" s="15"/>
    </row>
    <row r="35" spans="1:19" ht="12.75" customHeight="1" thickBot="1">
      <c r="A35" s="103" t="s">
        <v>78</v>
      </c>
      <c r="B35" s="104"/>
      <c r="C35" s="16">
        <v>3</v>
      </c>
      <c r="D35" s="17">
        <v>83</v>
      </c>
      <c r="E35" s="18">
        <v>45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103" t="s">
        <v>77</v>
      </c>
      <c r="L35" s="104"/>
      <c r="M35" s="16">
        <v>3</v>
      </c>
      <c r="N35" s="17">
        <v>72</v>
      </c>
      <c r="O35" s="18">
        <v>25</v>
      </c>
      <c r="P35" s="18">
        <v>5</v>
      </c>
      <c r="Q35" s="19">
        <f>IF(AND(ISBLANK(N35),ISBLANK(O35)),"",N35+O35)</f>
        <v>97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94</v>
      </c>
      <c r="E36" s="23">
        <v>33</v>
      </c>
      <c r="F36" s="23">
        <v>4</v>
      </c>
      <c r="G36" s="24">
        <f>IF(AND(ISBLANK(D36),ISBLANK(E36)),"",D36+E36)</f>
        <v>127</v>
      </c>
      <c r="H36" s="25">
        <f>IF(OR(ISNUMBER($G36),ISNUMBER($Q36)),(SIGN(N($G36)-N($Q36))+1)/2,"")</f>
        <v>0.5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91</v>
      </c>
      <c r="O36" s="23">
        <v>36</v>
      </c>
      <c r="P36" s="23">
        <v>1</v>
      </c>
      <c r="Q36" s="24">
        <f>IF(AND(ISBLANK(N36),ISBLANK(O36)),"",N36+O36)</f>
        <v>127</v>
      </c>
      <c r="R36" s="25">
        <f>IF(ISNUMBER($H36),1-$H36,"")</f>
        <v>0.5</v>
      </c>
      <c r="S36" s="109">
        <f>IF(ISNUMBER($I36),1-$I36,"")</f>
        <v>0</v>
      </c>
    </row>
    <row r="37" spans="1:19" ht="15.75" customHeight="1" thickBot="1">
      <c r="A37" s="107">
        <v>12200</v>
      </c>
      <c r="B37" s="108"/>
      <c r="C37" s="26" t="s">
        <v>12</v>
      </c>
      <c r="D37" s="27">
        <f>IF(ISNUMBER($G37),SUM(D33:D36),"")</f>
        <v>340</v>
      </c>
      <c r="E37" s="28">
        <f>IF(ISNUMBER($G37),SUM(E33:E36),"")</f>
        <v>173</v>
      </c>
      <c r="F37" s="28">
        <f>IF(ISNUMBER($G37),SUM(F33:F36),"")</f>
        <v>4</v>
      </c>
      <c r="G37" s="29">
        <f>IF(SUM($G33:$G36)+SUM($Q33:$Q36)&gt;0,SUM(G33:G36),"")</f>
        <v>513</v>
      </c>
      <c r="H37" s="27">
        <f>IF(ISNUMBER($G37),SUM(H33:H36),"")</f>
        <v>3.5</v>
      </c>
      <c r="I37" s="110"/>
      <c r="K37" s="107">
        <v>19240</v>
      </c>
      <c r="L37" s="108"/>
      <c r="M37" s="26" t="s">
        <v>12</v>
      </c>
      <c r="N37" s="27">
        <f>IF(ISNUMBER($G37),SUM(N33:N36),"")</f>
        <v>317</v>
      </c>
      <c r="O37" s="28">
        <f>IF(ISNUMBER($G37),SUM(O33:O36),"")</f>
        <v>122</v>
      </c>
      <c r="P37" s="28">
        <f>IF(ISNUMBER($G37),SUM(P33:P36),"")</f>
        <v>17</v>
      </c>
      <c r="Q37" s="29">
        <f>IF(SUM($G33:$G36)+SUM($Q33:$Q36)&gt;0,SUM(Q33:Q36),"")</f>
        <v>439</v>
      </c>
      <c r="R37" s="27">
        <f>IF(ISNUMBER($G37),SUM(R33:R36),"")</f>
        <v>0.5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970</v>
      </c>
      <c r="F39" s="34">
        <f>IF(ISNUMBER($G39),SUM(F12,F17,F22,F27,F32,F37),"")</f>
        <v>38</v>
      </c>
      <c r="G39" s="35">
        <f>IF(SUM($G$8:$G$37)+SUM($Q$8:$Q$37)&gt;0,SUM(G12,G17,G22,G27,G32,G37),"")</f>
        <v>3059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1984</v>
      </c>
      <c r="O39" s="34">
        <f>IF(ISNUMBER($G39),SUM(O12,O17,O22,O27,O32,O37),"")</f>
        <v>906</v>
      </c>
      <c r="P39" s="34">
        <f>IF(ISNUMBER($G39),SUM(P12,P17,P22,P27,P32,P37),"")</f>
        <v>54</v>
      </c>
      <c r="Q39" s="35">
        <f>IF(SUM($G$8:$G$37)+SUM($Q$8:$Q$37)&gt;0,SUM(Q12,Q17,Q22,Q27,Q32,Q37),"")</f>
        <v>2890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76</v>
      </c>
      <c r="D41" s="77"/>
      <c r="E41" s="77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7" t="s">
        <v>75</v>
      </c>
      <c r="N41" s="77"/>
      <c r="O41" s="77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9"/>
      <c r="D42" s="79"/>
      <c r="E42" s="79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73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Lokomotiva České Budějovice -  Ženy</v>
      </c>
    </row>
    <row r="46" spans="2:11" ht="19.5" customHeight="1">
      <c r="B46" s="2" t="s">
        <v>31</v>
      </c>
      <c r="C46" s="75">
        <v>0.4201388888888889</v>
      </c>
      <c r="D46" s="76"/>
      <c r="I46" s="2" t="s">
        <v>33</v>
      </c>
      <c r="J46" s="76">
        <v>18</v>
      </c>
      <c r="K46" s="76"/>
    </row>
    <row r="47" spans="2:19" ht="19.5" customHeight="1">
      <c r="B47" s="2" t="s">
        <v>32</v>
      </c>
      <c r="C47" s="97">
        <v>0.548611111111111</v>
      </c>
      <c r="D47" s="98"/>
      <c r="I47" s="2" t="s">
        <v>34</v>
      </c>
      <c r="J47" s="98">
        <v>12</v>
      </c>
      <c r="K47" s="98"/>
      <c r="P47" s="2" t="s">
        <v>35</v>
      </c>
      <c r="Q47" s="95">
        <v>42954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 t="s">
        <v>72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5" t="s">
        <v>71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71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42469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45</v>
      </c>
      <c r="M1" s="120"/>
      <c r="N1" s="120"/>
      <c r="O1" s="121" t="s">
        <v>37</v>
      </c>
      <c r="P1" s="121"/>
      <c r="Q1" s="122">
        <v>42469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48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56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39</v>
      </c>
      <c r="B8" s="100"/>
      <c r="C8" s="10">
        <v>1</v>
      </c>
      <c r="D8" s="11">
        <v>79</v>
      </c>
      <c r="E8" s="12">
        <v>54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0</v>
      </c>
      <c r="I8" s="15"/>
      <c r="K8" s="99" t="s">
        <v>59</v>
      </c>
      <c r="L8" s="100"/>
      <c r="M8" s="10">
        <v>1</v>
      </c>
      <c r="N8" s="11">
        <v>89</v>
      </c>
      <c r="O8" s="12">
        <v>45</v>
      </c>
      <c r="P8" s="12">
        <v>1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88</v>
      </c>
      <c r="E9" s="18">
        <v>53</v>
      </c>
      <c r="F9" s="18">
        <v>0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87</v>
      </c>
      <c r="O9" s="18">
        <v>43</v>
      </c>
      <c r="P9" s="18">
        <v>4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 thickBot="1">
      <c r="A10" s="103" t="s">
        <v>40</v>
      </c>
      <c r="B10" s="104"/>
      <c r="C10" s="16">
        <v>3</v>
      </c>
      <c r="D10" s="17">
        <v>97</v>
      </c>
      <c r="E10" s="18">
        <v>60</v>
      </c>
      <c r="F10" s="18">
        <v>0</v>
      </c>
      <c r="G10" s="19">
        <f>IF(AND(ISBLANK(D10),ISBLANK(E10)),"",D10+E10)</f>
        <v>157</v>
      </c>
      <c r="H10" s="20">
        <f>IF(OR(ISNUMBER($G10),ISNUMBER($Q10)),(SIGN(N($G10)-N($Q10))+1)/2,"")</f>
        <v>1</v>
      </c>
      <c r="I10" s="15"/>
      <c r="K10" s="103" t="s">
        <v>46</v>
      </c>
      <c r="L10" s="104"/>
      <c r="M10" s="16">
        <v>3</v>
      </c>
      <c r="N10" s="17">
        <v>89</v>
      </c>
      <c r="O10" s="18">
        <v>45</v>
      </c>
      <c r="P10" s="18">
        <v>1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95</v>
      </c>
      <c r="E11" s="23">
        <v>35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83</v>
      </c>
      <c r="O11" s="23">
        <v>44</v>
      </c>
      <c r="P11" s="23">
        <v>1</v>
      </c>
      <c r="Q11" s="24">
        <f>IF(AND(ISBLANK(N11),ISBLANK(O11)),"",N11+O11)</f>
        <v>127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1610</v>
      </c>
      <c r="B12" s="132"/>
      <c r="C12" s="26" t="s">
        <v>12</v>
      </c>
      <c r="D12" s="27">
        <f>IF(ISNUMBER($G12),SUM(D8:D11),"")</f>
        <v>359</v>
      </c>
      <c r="E12" s="28">
        <f>IF(ISNUMBER($G12),SUM(E8:E11),"")</f>
        <v>202</v>
      </c>
      <c r="F12" s="28">
        <f>IF(ISNUMBER($G12),SUM(F8:F11),"")</f>
        <v>3</v>
      </c>
      <c r="G12" s="29">
        <f>IF(SUM($G8:$G11)+SUM($Q8:$Q11)&gt;0,SUM(G8:G11),"")</f>
        <v>561</v>
      </c>
      <c r="H12" s="27">
        <f>IF(ISNUMBER($G12),SUM(H8:H11),"")</f>
        <v>3</v>
      </c>
      <c r="I12" s="110"/>
      <c r="K12" s="107">
        <v>16758</v>
      </c>
      <c r="L12" s="108"/>
      <c r="M12" s="26" t="s">
        <v>12</v>
      </c>
      <c r="N12" s="27">
        <f>IF(ISNUMBER($G12),SUM(N8:N11),"")</f>
        <v>348</v>
      </c>
      <c r="O12" s="28">
        <f>IF(ISNUMBER($G12),SUM(O8:O11),"")</f>
        <v>177</v>
      </c>
      <c r="P12" s="28">
        <f>IF(ISNUMBER($G12),SUM(P8:P11),"")</f>
        <v>7</v>
      </c>
      <c r="Q12" s="29">
        <f>IF(SUM($G8:$G11)+SUM($Q8:$Q11)&gt;0,SUM(Q8:Q11),"")</f>
        <v>525</v>
      </c>
      <c r="R12" s="27">
        <f>IF(ISNUMBER($G12),SUM(R8:R11),"")</f>
        <v>1</v>
      </c>
      <c r="S12" s="110"/>
    </row>
    <row r="13" spans="1:19" ht="12.75" customHeight="1">
      <c r="A13" s="99" t="s">
        <v>54</v>
      </c>
      <c r="B13" s="100"/>
      <c r="C13" s="10">
        <v>1</v>
      </c>
      <c r="D13" s="11">
        <v>92</v>
      </c>
      <c r="E13" s="12">
        <v>42</v>
      </c>
      <c r="F13" s="12">
        <v>2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9" t="s">
        <v>60</v>
      </c>
      <c r="L13" s="100"/>
      <c r="M13" s="10">
        <v>1</v>
      </c>
      <c r="N13" s="11">
        <v>84</v>
      </c>
      <c r="O13" s="12">
        <v>52</v>
      </c>
      <c r="P13" s="12">
        <v>0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87</v>
      </c>
      <c r="E14" s="18">
        <v>44</v>
      </c>
      <c r="F14" s="18">
        <v>2</v>
      </c>
      <c r="G14" s="19">
        <f>IF(AND(ISBLANK(D14),ISBLANK(E14)),"",D14+E14)</f>
        <v>131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94</v>
      </c>
      <c r="O14" s="18">
        <v>50</v>
      </c>
      <c r="P14" s="18">
        <v>0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103" t="s">
        <v>55</v>
      </c>
      <c r="B15" s="104"/>
      <c r="C15" s="16">
        <v>3</v>
      </c>
      <c r="D15" s="17">
        <v>93</v>
      </c>
      <c r="E15" s="18">
        <v>35</v>
      </c>
      <c r="F15" s="18">
        <v>4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103" t="s">
        <v>61</v>
      </c>
      <c r="L15" s="104"/>
      <c r="M15" s="16">
        <v>3</v>
      </c>
      <c r="N15" s="17">
        <v>86</v>
      </c>
      <c r="O15" s="18">
        <v>36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85</v>
      </c>
      <c r="E16" s="23">
        <v>44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84</v>
      </c>
      <c r="O16" s="23">
        <v>32</v>
      </c>
      <c r="P16" s="23">
        <v>2</v>
      </c>
      <c r="Q16" s="24">
        <f>IF(AND(ISBLANK(N16),ISBLANK(O16)),"",N16+O16)</f>
        <v>116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1611</v>
      </c>
      <c r="B17" s="108"/>
      <c r="C17" s="26" t="s">
        <v>12</v>
      </c>
      <c r="D17" s="27">
        <f>IF(ISNUMBER($G17),SUM(D13:D16),"")</f>
        <v>357</v>
      </c>
      <c r="E17" s="28">
        <f>IF(ISNUMBER($G17),SUM(E13:E16),"")</f>
        <v>165</v>
      </c>
      <c r="F17" s="28">
        <f>IF(ISNUMBER($G17),SUM(F13:F16),"")</f>
        <v>10</v>
      </c>
      <c r="G17" s="29">
        <f>IF(SUM($G13:$G16)+SUM($Q13:$Q16)&gt;0,SUM(G13:G16),"")</f>
        <v>522</v>
      </c>
      <c r="H17" s="27">
        <f>IF(ISNUMBER($G17),SUM(H13:H16),"")</f>
        <v>2</v>
      </c>
      <c r="I17" s="110"/>
      <c r="K17" s="107">
        <v>614</v>
      </c>
      <c r="L17" s="108"/>
      <c r="M17" s="26" t="s">
        <v>12</v>
      </c>
      <c r="N17" s="27">
        <f>IF(ISNUMBER($G17),SUM(N13:N16),"")</f>
        <v>348</v>
      </c>
      <c r="O17" s="28">
        <f>IF(ISNUMBER($G17),SUM(O13:O16),"")</f>
        <v>170</v>
      </c>
      <c r="P17" s="28">
        <f>IF(ISNUMBER($G17),SUM(P13:P16),"")</f>
        <v>4</v>
      </c>
      <c r="Q17" s="29">
        <f>IF(SUM($G13:$G16)+SUM($Q13:$Q16)&gt;0,SUM(Q13:Q16),"")</f>
        <v>518</v>
      </c>
      <c r="R17" s="27">
        <f>IF(ISNUMBER($G17),SUM(R13:R16),"")</f>
        <v>2</v>
      </c>
      <c r="S17" s="110"/>
    </row>
    <row r="18" spans="1:19" ht="12.75" customHeight="1">
      <c r="A18" s="99" t="s">
        <v>42</v>
      </c>
      <c r="B18" s="100"/>
      <c r="C18" s="10">
        <v>1</v>
      </c>
      <c r="D18" s="11">
        <v>93</v>
      </c>
      <c r="E18" s="12">
        <v>34</v>
      </c>
      <c r="F18" s="12">
        <v>2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99" t="s">
        <v>62</v>
      </c>
      <c r="L18" s="100"/>
      <c r="M18" s="10">
        <v>1</v>
      </c>
      <c r="N18" s="11">
        <v>95</v>
      </c>
      <c r="O18" s="12">
        <v>36</v>
      </c>
      <c r="P18" s="12">
        <v>1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92</v>
      </c>
      <c r="E19" s="18">
        <v>36</v>
      </c>
      <c r="F19" s="18">
        <v>1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77</v>
      </c>
      <c r="O19" s="18">
        <v>44</v>
      </c>
      <c r="P19" s="18">
        <v>1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75" customHeight="1" thickBot="1">
      <c r="A20" s="103" t="s">
        <v>43</v>
      </c>
      <c r="B20" s="104"/>
      <c r="C20" s="16">
        <v>3</v>
      </c>
      <c r="D20" s="17">
        <v>87</v>
      </c>
      <c r="E20" s="18">
        <v>52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103" t="s">
        <v>63</v>
      </c>
      <c r="L20" s="104"/>
      <c r="M20" s="16">
        <v>3</v>
      </c>
      <c r="N20" s="17">
        <v>89</v>
      </c>
      <c r="O20" s="18">
        <v>35</v>
      </c>
      <c r="P20" s="18">
        <v>2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102</v>
      </c>
      <c r="E21" s="23">
        <v>43</v>
      </c>
      <c r="F21" s="23">
        <v>3</v>
      </c>
      <c r="G21" s="24">
        <f>IF(AND(ISBLANK(D21),ISBLANK(E21)),"",D21+E21)</f>
        <v>145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97</v>
      </c>
      <c r="O21" s="23">
        <v>50</v>
      </c>
      <c r="P21" s="23">
        <v>0</v>
      </c>
      <c r="Q21" s="24">
        <f>IF(AND(ISBLANK(N21),ISBLANK(O21)),"",N21+O21)</f>
        <v>147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15689</v>
      </c>
      <c r="B22" s="108"/>
      <c r="C22" s="26" t="s">
        <v>12</v>
      </c>
      <c r="D22" s="27">
        <f>IF(ISNUMBER($G22),SUM(D18:D21),"")</f>
        <v>374</v>
      </c>
      <c r="E22" s="28">
        <f>IF(ISNUMBER($G22),SUM(E18:E21),"")</f>
        <v>165</v>
      </c>
      <c r="F22" s="28">
        <f>IF(ISNUMBER($G22),SUM(F18:F21),"")</f>
        <v>8</v>
      </c>
      <c r="G22" s="29">
        <f>IF(SUM($G18:$G21)+SUM($Q18:$Q21)&gt;0,SUM(G18:G21),"")</f>
        <v>539</v>
      </c>
      <c r="H22" s="27">
        <f>IF(ISNUMBER($G22),SUM(H18:H21),"")</f>
        <v>2</v>
      </c>
      <c r="I22" s="110"/>
      <c r="K22" s="107">
        <v>12399</v>
      </c>
      <c r="L22" s="108"/>
      <c r="M22" s="26" t="s">
        <v>12</v>
      </c>
      <c r="N22" s="27">
        <f>IF(ISNUMBER($G22),SUM(N18:N21),"")</f>
        <v>358</v>
      </c>
      <c r="O22" s="28">
        <f>IF(ISNUMBER($G22),SUM(O18:O21),"")</f>
        <v>165</v>
      </c>
      <c r="P22" s="28">
        <f>IF(ISNUMBER($G22),SUM(P18:P21),"")</f>
        <v>4</v>
      </c>
      <c r="Q22" s="29">
        <f>IF(SUM($G18:$G21)+SUM($Q18:$Q21)&gt;0,SUM(Q18:Q21),"")</f>
        <v>523</v>
      </c>
      <c r="R22" s="27">
        <f>IF(ISNUMBER($G22),SUM(R18:R21),"")</f>
        <v>2</v>
      </c>
      <c r="S22" s="110"/>
    </row>
    <row r="23" spans="1:19" ht="12.75" customHeight="1">
      <c r="A23" s="99" t="s">
        <v>47</v>
      </c>
      <c r="B23" s="100"/>
      <c r="C23" s="10">
        <v>1</v>
      </c>
      <c r="D23" s="11">
        <v>87</v>
      </c>
      <c r="E23" s="12">
        <v>32</v>
      </c>
      <c r="F23" s="12">
        <v>4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99" t="s">
        <v>64</v>
      </c>
      <c r="L23" s="100"/>
      <c r="M23" s="10">
        <v>1</v>
      </c>
      <c r="N23" s="11">
        <v>89</v>
      </c>
      <c r="O23" s="12">
        <v>35</v>
      </c>
      <c r="P23" s="12">
        <v>1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89</v>
      </c>
      <c r="E24" s="18">
        <v>34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94</v>
      </c>
      <c r="O24" s="18">
        <v>22</v>
      </c>
      <c r="P24" s="18">
        <v>5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103" t="s">
        <v>46</v>
      </c>
      <c r="B25" s="104"/>
      <c r="C25" s="16">
        <v>3</v>
      </c>
      <c r="D25" s="17">
        <v>92</v>
      </c>
      <c r="E25" s="18">
        <v>35</v>
      </c>
      <c r="F25" s="18">
        <v>3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03" t="s">
        <v>65</v>
      </c>
      <c r="L25" s="104"/>
      <c r="M25" s="16">
        <v>3</v>
      </c>
      <c r="N25" s="17">
        <v>105</v>
      </c>
      <c r="O25" s="18">
        <v>36</v>
      </c>
      <c r="P25" s="18">
        <v>2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78</v>
      </c>
      <c r="E26" s="23">
        <v>43</v>
      </c>
      <c r="F26" s="23">
        <v>1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86</v>
      </c>
      <c r="O26" s="23">
        <v>45</v>
      </c>
      <c r="P26" s="23">
        <v>0</v>
      </c>
      <c r="Q26" s="24">
        <f>IF(AND(ISBLANK(N26),ISBLANK(O26)),"",N26+O26)</f>
        <v>131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22557</v>
      </c>
      <c r="B27" s="108"/>
      <c r="C27" s="26" t="s">
        <v>12</v>
      </c>
      <c r="D27" s="27">
        <f>IF(ISNUMBER($G27),SUM(D23:D26),"")</f>
        <v>346</v>
      </c>
      <c r="E27" s="28">
        <f>IF(ISNUMBER($G27),SUM(E23:E26),"")</f>
        <v>144</v>
      </c>
      <c r="F27" s="28">
        <f>IF(ISNUMBER($G27),SUM(F23:F26),"")</f>
        <v>10</v>
      </c>
      <c r="G27" s="29">
        <f>IF(SUM($G23:$G26)+SUM($Q23:$Q26)&gt;0,SUM(G23:G26),"")</f>
        <v>490</v>
      </c>
      <c r="H27" s="27">
        <f>IF(ISNUMBER($G27),SUM(H23:H26),"")</f>
        <v>1</v>
      </c>
      <c r="I27" s="110"/>
      <c r="K27" s="107">
        <v>19000</v>
      </c>
      <c r="L27" s="108"/>
      <c r="M27" s="26" t="s">
        <v>12</v>
      </c>
      <c r="N27" s="27">
        <f>IF(ISNUMBER($G27),SUM(N23:N26),"")</f>
        <v>374</v>
      </c>
      <c r="O27" s="28">
        <f>IF(ISNUMBER($G27),SUM(O23:O26),"")</f>
        <v>138</v>
      </c>
      <c r="P27" s="28">
        <f>IF(ISNUMBER($G27),SUM(P23:P26),"")</f>
        <v>8</v>
      </c>
      <c r="Q27" s="29">
        <f>IF(SUM($G23:$G26)+SUM($Q23:$Q26)&gt;0,SUM(Q23:Q26),"")</f>
        <v>512</v>
      </c>
      <c r="R27" s="27">
        <f>IF(ISNUMBER($G27),SUM(R23:R26),"")</f>
        <v>3</v>
      </c>
      <c r="S27" s="110"/>
    </row>
    <row r="28" spans="1:19" ht="12.75" customHeight="1">
      <c r="A28" s="99" t="s">
        <v>41</v>
      </c>
      <c r="B28" s="100"/>
      <c r="C28" s="10">
        <v>1</v>
      </c>
      <c r="D28" s="11">
        <v>97</v>
      </c>
      <c r="E28" s="12">
        <v>45</v>
      </c>
      <c r="F28" s="12">
        <v>1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99" t="s">
        <v>66</v>
      </c>
      <c r="L28" s="100"/>
      <c r="M28" s="10">
        <v>1</v>
      </c>
      <c r="N28" s="11">
        <v>96</v>
      </c>
      <c r="O28" s="12">
        <v>44</v>
      </c>
      <c r="P28" s="12">
        <v>0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90</v>
      </c>
      <c r="E29" s="18">
        <v>53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95</v>
      </c>
      <c r="O29" s="18">
        <v>35</v>
      </c>
      <c r="P29" s="18">
        <v>1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103" t="s">
        <v>49</v>
      </c>
      <c r="B30" s="104"/>
      <c r="C30" s="16">
        <v>3</v>
      </c>
      <c r="D30" s="17">
        <v>92</v>
      </c>
      <c r="E30" s="18">
        <v>31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103" t="s">
        <v>67</v>
      </c>
      <c r="L30" s="104"/>
      <c r="M30" s="16">
        <v>3</v>
      </c>
      <c r="N30" s="17">
        <v>81</v>
      </c>
      <c r="O30" s="18">
        <v>51</v>
      </c>
      <c r="P30" s="18">
        <v>2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86</v>
      </c>
      <c r="E31" s="23">
        <v>36</v>
      </c>
      <c r="F31" s="23">
        <v>1</v>
      </c>
      <c r="G31" s="24">
        <f>IF(AND(ISBLANK(D31),ISBLANK(E31)),"",D31+E31)</f>
        <v>122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84</v>
      </c>
      <c r="O31" s="23">
        <v>36</v>
      </c>
      <c r="P31" s="23">
        <v>1</v>
      </c>
      <c r="Q31" s="24">
        <f>IF(AND(ISBLANK(N31),ISBLANK(O31)),"",N31+O31)</f>
        <v>120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1613</v>
      </c>
      <c r="B32" s="108"/>
      <c r="C32" s="26" t="s">
        <v>12</v>
      </c>
      <c r="D32" s="27">
        <f>IF(ISNUMBER($G32),SUM(D28:D31),"")</f>
        <v>365</v>
      </c>
      <c r="E32" s="28">
        <f>IF(ISNUMBER($G32),SUM(E28:E31),"")</f>
        <v>165</v>
      </c>
      <c r="F32" s="28">
        <f>IF(ISNUMBER($G32),SUM(F28:F31),"")</f>
        <v>5</v>
      </c>
      <c r="G32" s="29">
        <f>IF(SUM($G28:$G31)+SUM($Q28:$Q31)&gt;0,SUM(G28:G31),"")</f>
        <v>530</v>
      </c>
      <c r="H32" s="27">
        <f>IF(ISNUMBER($G32),SUM(H28:H31),"")</f>
        <v>3</v>
      </c>
      <c r="I32" s="110"/>
      <c r="K32" s="107">
        <v>104</v>
      </c>
      <c r="L32" s="108"/>
      <c r="M32" s="26" t="s">
        <v>12</v>
      </c>
      <c r="N32" s="27">
        <f>IF(ISNUMBER($G32),SUM(N28:N31),"")</f>
        <v>356</v>
      </c>
      <c r="O32" s="28">
        <f>IF(ISNUMBER($G32),SUM(O28:O31),"")</f>
        <v>166</v>
      </c>
      <c r="P32" s="28">
        <f>IF(ISNUMBER($G32),SUM(P28:P31),"")</f>
        <v>4</v>
      </c>
      <c r="Q32" s="29">
        <f>IF(SUM($G28:$G31)+SUM($Q28:$Q31)&gt;0,SUM(Q28:Q31),"")</f>
        <v>522</v>
      </c>
      <c r="R32" s="27">
        <f>IF(ISNUMBER($G32),SUM(R28:R31),"")</f>
        <v>1</v>
      </c>
      <c r="S32" s="110"/>
    </row>
    <row r="33" spans="1:19" ht="12.75" customHeight="1">
      <c r="A33" s="99" t="s">
        <v>50</v>
      </c>
      <c r="B33" s="100"/>
      <c r="C33" s="10">
        <v>1</v>
      </c>
      <c r="D33" s="11">
        <v>94</v>
      </c>
      <c r="E33" s="12">
        <v>36</v>
      </c>
      <c r="F33" s="12">
        <v>3</v>
      </c>
      <c r="G33" s="13">
        <f>IF(AND(ISBLANK(D33),ISBLANK(E33)),"",D33+E33)</f>
        <v>130</v>
      </c>
      <c r="H33" s="14">
        <f>IF(OR(ISNUMBER($G33),ISNUMBER($Q33)),(SIGN(N($G33)-N($Q33))+1)/2,"")</f>
        <v>0</v>
      </c>
      <c r="I33" s="15"/>
      <c r="K33" s="99" t="s">
        <v>68</v>
      </c>
      <c r="L33" s="100"/>
      <c r="M33" s="10">
        <v>1</v>
      </c>
      <c r="N33" s="11">
        <v>90</v>
      </c>
      <c r="O33" s="12">
        <v>53</v>
      </c>
      <c r="P33" s="12">
        <v>1</v>
      </c>
      <c r="Q33" s="13">
        <f>IF(AND(ISBLANK(N33),ISBLANK(O33)),"",N33+O33)</f>
        <v>143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59</v>
      </c>
      <c r="F34" s="18">
        <v>0</v>
      </c>
      <c r="G34" s="19">
        <f>IF(AND(ISBLANK(D34),ISBLANK(E34)),"",D34+E34)</f>
        <v>148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92</v>
      </c>
      <c r="O34" s="18">
        <v>41</v>
      </c>
      <c r="P34" s="18">
        <v>1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75" customHeight="1" thickBot="1">
      <c r="A35" s="103" t="s">
        <v>51</v>
      </c>
      <c r="B35" s="104"/>
      <c r="C35" s="16">
        <v>3</v>
      </c>
      <c r="D35" s="17">
        <v>86</v>
      </c>
      <c r="E35" s="18">
        <v>41</v>
      </c>
      <c r="F35" s="18">
        <v>3</v>
      </c>
      <c r="G35" s="19">
        <f>IF(AND(ISBLANK(D35),ISBLANK(E35)),"",D35+E35)</f>
        <v>127</v>
      </c>
      <c r="H35" s="20">
        <f>IF(OR(ISNUMBER($G35),ISNUMBER($Q35)),(SIGN(N($G35)-N($Q35))+1)/2,"")</f>
        <v>1</v>
      </c>
      <c r="I35" s="15"/>
      <c r="K35" s="103" t="s">
        <v>69</v>
      </c>
      <c r="L35" s="104"/>
      <c r="M35" s="16">
        <v>3</v>
      </c>
      <c r="N35" s="17">
        <v>96</v>
      </c>
      <c r="O35" s="18">
        <v>27</v>
      </c>
      <c r="P35" s="18">
        <v>3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88</v>
      </c>
      <c r="E36" s="23">
        <v>44</v>
      </c>
      <c r="F36" s="23">
        <v>1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83</v>
      </c>
      <c r="O36" s="23">
        <v>35</v>
      </c>
      <c r="P36" s="23">
        <v>2</v>
      </c>
      <c r="Q36" s="24">
        <f>IF(AND(ISBLANK(N36),ISBLANK(O36)),"",N36+O36)</f>
        <v>118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18933</v>
      </c>
      <c r="B37" s="108"/>
      <c r="C37" s="26" t="s">
        <v>12</v>
      </c>
      <c r="D37" s="27">
        <f>IF(ISNUMBER($G37),SUM(D33:D36),"")</f>
        <v>357</v>
      </c>
      <c r="E37" s="28">
        <f>IF(ISNUMBER($G37),SUM(E33:E36),"")</f>
        <v>180</v>
      </c>
      <c r="F37" s="28">
        <f>IF(ISNUMBER($G37),SUM(F33:F36),"")</f>
        <v>7</v>
      </c>
      <c r="G37" s="29">
        <f>IF(SUM($G33:$G36)+SUM($Q33:$Q36)&gt;0,SUM(G33:G36),"")</f>
        <v>537</v>
      </c>
      <c r="H37" s="27">
        <f>IF(ISNUMBER($G37),SUM(H33:H36),"")</f>
        <v>3</v>
      </c>
      <c r="I37" s="110"/>
      <c r="K37" s="107">
        <v>21023</v>
      </c>
      <c r="L37" s="108"/>
      <c r="M37" s="26" t="s">
        <v>12</v>
      </c>
      <c r="N37" s="27">
        <f>IF(ISNUMBER($G37),SUM(N33:N36),"")</f>
        <v>361</v>
      </c>
      <c r="O37" s="28">
        <f>IF(ISNUMBER($G37),SUM(O33:O36),"")</f>
        <v>156</v>
      </c>
      <c r="P37" s="28">
        <f>IF(ISNUMBER($G37),SUM(P33:P36),"")</f>
        <v>7</v>
      </c>
      <c r="Q37" s="29">
        <f>IF(SUM($G33:$G36)+SUM($Q33:$Q36)&gt;0,SUM(Q33:Q36),"")</f>
        <v>517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2158</v>
      </c>
      <c r="E39" s="34">
        <f>IF(ISNUMBER($G39),SUM(E12,E17,E22,E27,E32,E37),"")</f>
        <v>1021</v>
      </c>
      <c r="F39" s="34">
        <f>IF(ISNUMBER($G39),SUM(F12,F17,F22,F27,F32,F37),"")</f>
        <v>43</v>
      </c>
      <c r="G39" s="35">
        <f>IF(SUM($G$8:$G$37)+SUM($Q$8:$Q$37)&gt;0,SUM(G12,G17,G22,G27,G32,G37),"")</f>
        <v>3179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2145</v>
      </c>
      <c r="O39" s="34">
        <f>IF(ISNUMBER($G39),SUM(O12,O17,O22,O27,O32,O37),"")</f>
        <v>972</v>
      </c>
      <c r="P39" s="34">
        <f>IF(ISNUMBER($G39),SUM(P12,P17,P22,P27,P32,P37),"")</f>
        <v>34</v>
      </c>
      <c r="Q39" s="35">
        <f>IF(SUM($G$8:$G$37)+SUM($Q$8:$Q$37)&gt;0,SUM(Q12,Q17,Q22,Q27,Q32,Q37),"")</f>
        <v>3117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44</v>
      </c>
      <c r="D41" s="77"/>
      <c r="E41" s="77"/>
      <c r="G41" s="94" t="s">
        <v>16</v>
      </c>
      <c r="H41" s="94"/>
      <c r="I41" s="39">
        <f>IF(ISNUMBER(I$39),SUM(I11,I16,I21,I26,I31,I36,I39),"")</f>
        <v>7</v>
      </c>
      <c r="K41" s="38"/>
      <c r="L41" s="42" t="s">
        <v>22</v>
      </c>
      <c r="M41" s="77" t="s">
        <v>57</v>
      </c>
      <c r="N41" s="77"/>
      <c r="O41" s="77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7"/>
      <c r="D42" s="77"/>
      <c r="E42" s="77"/>
      <c r="G42" s="41"/>
      <c r="H42" s="41"/>
      <c r="I42" s="41"/>
      <c r="K42" s="38"/>
      <c r="L42" s="42" t="s">
        <v>21</v>
      </c>
      <c r="M42" s="79"/>
      <c r="N42" s="79"/>
      <c r="O42" s="7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8" t="s">
        <v>53</v>
      </c>
      <c r="M43" s="7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SKK JIČÍN A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7">
        <v>0.545138888888889</v>
      </c>
      <c r="D47" s="98"/>
      <c r="I47" s="2" t="s">
        <v>34</v>
      </c>
      <c r="J47" s="98">
        <v>7</v>
      </c>
      <c r="K47" s="98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68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70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 t="s">
        <v>58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2016-04-09T11:07:08Z</cp:lastPrinted>
  <dcterms:created xsi:type="dcterms:W3CDTF">2005-07-26T20:23:27Z</dcterms:created>
  <dcterms:modified xsi:type="dcterms:W3CDTF">2016-04-09T16:08:19Z</dcterms:modified>
  <cp:category/>
  <cp:version/>
  <cp:contentType/>
  <cp:contentStatus/>
</cp:coreProperties>
</file>