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HKK-NM" sheetId="1" r:id="rId1"/>
    <sheet name="Vys-Sum" sheetId="2" r:id="rId2"/>
  </sheets>
  <definedNames/>
  <calcPr fullCalcOnLoad="1"/>
</workbook>
</file>

<file path=xl/sharedStrings.xml><?xml version="1.0" encoding="utf-8"?>
<sst xmlns="http://schemas.openxmlformats.org/spreadsheetml/2006/main" count="203" uniqueCount="82">
  <si>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</si>
  <si>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</si>
  <si>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</si>
  <si>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</si>
  <si>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</si>
  <si>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</si>
  <si>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</si>
  <si>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</si>
  <si>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</si>
  <si>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</si>
  <si>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</si>
  <si>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</si>
  <si>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</si>
  <si>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</si>
  <si>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</si>
  <si>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</si>
  <si>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</si>
  <si>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</si>
  <si>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</si>
  <si>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</si>
  <si>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</si>
  <si>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</si>
  <si>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</si>
  <si>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</si>
  <si>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</si>
  <si>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</si>
  <si>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</si>
  <si>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</si>
  <si>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</si>
  <si>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</si>
  <si>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</si>
  <si>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</si>
  <si>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</si>
  <si>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</si>
  <si>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</si>
  <si>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</si>
  <si>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</si>
  <si>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</si>
  <si>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</si>
  <si>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Vyškov</t>
  </si>
  <si>
    <t>KK VYŠKOV "B"</t>
  </si>
  <si>
    <t>Jana</t>
  </si>
  <si>
    <t>Kovářová</t>
  </si>
  <si>
    <t>Usnulová</t>
  </si>
  <si>
    <t>Jitka</t>
  </si>
  <si>
    <t>Kurialová</t>
  </si>
  <si>
    <t>Alánová</t>
  </si>
  <si>
    <t>Milana</t>
  </si>
  <si>
    <t>Milana Alánová</t>
  </si>
  <si>
    <t>KK ŠUMPERK B</t>
  </si>
  <si>
    <t>Zapletalová</t>
  </si>
  <si>
    <t>Kateřina</t>
  </si>
  <si>
    <t xml:space="preserve">Likavcová </t>
  </si>
  <si>
    <t>Hana</t>
  </si>
  <si>
    <t>Petková</t>
  </si>
  <si>
    <t>vedoucí družstev</t>
  </si>
  <si>
    <t>Šrotová</t>
  </si>
  <si>
    <t>Bedřiška</t>
  </si>
  <si>
    <t>Mederová Ludmila</t>
  </si>
  <si>
    <t>Šrotová Bedřiška</t>
  </si>
  <si>
    <t>Ludmila Mederová</t>
  </si>
  <si>
    <t xml:space="preserve">11.04.2015, </t>
  </si>
  <si>
    <t>10.09.2017</t>
  </si>
  <si>
    <t>Kuběnová Libuše</t>
  </si>
  <si>
    <t>Škrobová Jaromíra</t>
  </si>
  <si>
    <t>Anna</t>
  </si>
  <si>
    <t>Alena</t>
  </si>
  <si>
    <t>Kuběnová</t>
  </si>
  <si>
    <t>Machalíčková</t>
  </si>
  <si>
    <t>Tereza</t>
  </si>
  <si>
    <t>Šárka</t>
  </si>
  <si>
    <t>Buďová</t>
  </si>
  <si>
    <t>Tögelová</t>
  </si>
  <si>
    <t>Miluše</t>
  </si>
  <si>
    <t>Eliška</t>
  </si>
  <si>
    <t>Svobodová</t>
  </si>
  <si>
    <t>Dokoupilová</t>
  </si>
  <si>
    <t>Libuše</t>
  </si>
  <si>
    <t>Mrázová</t>
  </si>
  <si>
    <t>TJ Nové Město n/M.</t>
  </si>
  <si>
    <t>HKK Olomouc B</t>
  </si>
  <si>
    <t>HKK Olomouc 1-4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</si>
</sst>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8" xfId="0" applyNumberFormat="1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center"/>
      <protection hidden="1" locked="0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68" xfId="0" applyFon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1" fillId="0" borderId="68" xfId="0" applyNumberFormat="1" applyFont="1" applyBorder="1" applyAlignment="1" applyProtection="1">
      <alignment/>
      <protection hidden="1" locked="0"/>
    </xf>
    <xf numFmtId="0" fontId="11" fillId="0" borderId="68" xfId="0" applyFont="1" applyBorder="1" applyAlignment="1" applyProtection="1">
      <alignment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11" fillId="0" borderId="68" xfId="0" applyFont="1" applyBorder="1" applyAlignment="1" applyProtection="1">
      <alignment horizontal="left" indent="1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68" xfId="0" applyNumberFormat="1" applyFont="1" applyBorder="1" applyAlignment="1" applyProtection="1">
      <alignment horizontal="center"/>
      <protection hidden="1" locked="0"/>
    </xf>
    <xf numFmtId="0" fontId="11" fillId="0" borderId="68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86" t="s">
        <v>81</v>
      </c>
      <c r="M1" s="86"/>
      <c r="N1" s="86"/>
      <c r="O1" s="87" t="s">
        <v>37</v>
      </c>
      <c r="P1" s="87"/>
      <c r="Q1" s="88">
        <v>42105</v>
      </c>
      <c r="R1" s="89"/>
      <c r="S1" s="89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83" t="s">
        <v>80</v>
      </c>
      <c r="C3" s="84"/>
      <c r="D3" s="84"/>
      <c r="E3" s="84"/>
      <c r="F3" s="84"/>
      <c r="G3" s="84"/>
      <c r="H3" s="84"/>
      <c r="I3" s="85"/>
      <c r="K3" s="3" t="s">
        <v>3</v>
      </c>
      <c r="L3" s="83" t="s">
        <v>79</v>
      </c>
      <c r="M3" s="84"/>
      <c r="N3" s="84"/>
      <c r="O3" s="84"/>
      <c r="P3" s="84"/>
      <c r="Q3" s="84"/>
      <c r="R3" s="84"/>
      <c r="S3" s="85"/>
    </row>
    <row r="4" ht="4.5" customHeight="1" thickBot="1"/>
    <row r="5" spans="1:19" ht="12.75" customHeight="1">
      <c r="A5" s="95" t="s">
        <v>4</v>
      </c>
      <c r="B5" s="96"/>
      <c r="C5" s="93" t="s">
        <v>5</v>
      </c>
      <c r="D5" s="90" t="s">
        <v>6</v>
      </c>
      <c r="E5" s="91"/>
      <c r="F5" s="91"/>
      <c r="G5" s="92"/>
      <c r="H5" s="99" t="s">
        <v>7</v>
      </c>
      <c r="I5" s="100"/>
      <c r="K5" s="95" t="s">
        <v>4</v>
      </c>
      <c r="L5" s="96"/>
      <c r="M5" s="93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97" t="s">
        <v>8</v>
      </c>
      <c r="B6" s="98"/>
      <c r="C6" s="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7" t="s">
        <v>8</v>
      </c>
      <c r="L6" s="98"/>
      <c r="M6" s="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78</v>
      </c>
      <c r="B8" s="74"/>
      <c r="C8" s="10">
        <v>1</v>
      </c>
      <c r="D8" s="11">
        <v>137</v>
      </c>
      <c r="E8" s="12">
        <v>54</v>
      </c>
      <c r="F8" s="12">
        <v>6</v>
      </c>
      <c r="G8" s="13">
        <f>IF(AND(ISBLANK(D8),ISBLANK(E8)),"",D8+E8)</f>
        <v>191</v>
      </c>
      <c r="H8" s="14">
        <f>IF(OR(ISNUMBER($G8),ISNUMBER($Q8)),(SIGN(N($G8)-N($Q8))+1)/2,"")</f>
        <v>0</v>
      </c>
      <c r="I8" s="15"/>
      <c r="K8" s="73" t="s">
        <v>67</v>
      </c>
      <c r="L8" s="74"/>
      <c r="M8" s="10">
        <v>1</v>
      </c>
      <c r="N8" s="11">
        <v>152</v>
      </c>
      <c r="O8" s="12">
        <v>68</v>
      </c>
      <c r="P8" s="12">
        <v>4</v>
      </c>
      <c r="Q8" s="13">
        <f>IF(AND(ISBLANK(N8),ISBLANK(O8)),"",N8+O8)</f>
        <v>220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141</v>
      </c>
      <c r="E9" s="18">
        <v>71</v>
      </c>
      <c r="F9" s="18">
        <v>3</v>
      </c>
      <c r="G9" s="19">
        <f>IF(AND(ISBLANK(D9),ISBLANK(E9)),"",D9+E9)</f>
        <v>212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149</v>
      </c>
      <c r="O9" s="18">
        <v>34</v>
      </c>
      <c r="P9" s="18">
        <v>5</v>
      </c>
      <c r="Q9" s="19">
        <f>IF(AND(ISBLANK(N9),ISBLANK(O9)),"",N9+O9)</f>
        <v>183</v>
      </c>
      <c r="R9" s="20">
        <f>IF(ISNUMBER($H9),1-$H9,"")</f>
        <v>0</v>
      </c>
      <c r="S9" s="15"/>
    </row>
    <row r="10" spans="1:19" ht="12.75" customHeight="1" thickBot="1">
      <c r="A10" s="77" t="s">
        <v>77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77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  <v>0.5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  <v>0.5</v>
      </c>
    </row>
    <row r="12" spans="1:19" ht="15.75" customHeight="1" thickBot="1">
      <c r="A12" s="81">
        <v>7732</v>
      </c>
      <c r="B12" s="82"/>
      <c r="C12" s="26" t="s">
        <v>12</v>
      </c>
      <c r="D12" s="27">
        <f>IF(ISNUMBER($G12),SUM(D8:D11),"")</f>
        <v>278</v>
      </c>
      <c r="E12" s="28">
        <f>IF(ISNUMBER($G12),SUM(E8:E11),"")</f>
        <v>125</v>
      </c>
      <c r="F12" s="28">
        <f>IF(ISNUMBER($G12),SUM(F8:F11),"")</f>
        <v>9</v>
      </c>
      <c r="G12" s="29">
        <f>IF(SUM($G8:$G11)+SUM($Q8:$Q11)&gt;0,SUM(G8:G11),"")</f>
        <v>403</v>
      </c>
      <c r="H12" s="27">
        <f>IF(ISNUMBER($G12),SUM(H8:H11),"")</f>
        <v>1</v>
      </c>
      <c r="I12" s="72"/>
      <c r="K12" s="81">
        <v>8901</v>
      </c>
      <c r="L12" s="82"/>
      <c r="M12" s="26" t="s">
        <v>12</v>
      </c>
      <c r="N12" s="27">
        <f>IF(ISNUMBER($G12),SUM(N8:N11),"")</f>
        <v>301</v>
      </c>
      <c r="O12" s="28">
        <f>IF(ISNUMBER($G12),SUM(O8:O11),"")</f>
        <v>102</v>
      </c>
      <c r="P12" s="28">
        <f>IF(ISNUMBER($G12),SUM(P8:P11),"")</f>
        <v>9</v>
      </c>
      <c r="Q12" s="29">
        <f>IF(SUM($G8:$G11)+SUM($Q8:$Q11)&gt;0,SUM(Q8:Q11),"")</f>
        <v>403</v>
      </c>
      <c r="R12" s="27">
        <f>IF(ISNUMBER($G12),SUM(R8:R11),"")</f>
        <v>1</v>
      </c>
      <c r="S12" s="72"/>
    </row>
    <row r="13" spans="1:19" ht="12.75" customHeight="1">
      <c r="A13" s="73" t="s">
        <v>76</v>
      </c>
      <c r="B13" s="74"/>
      <c r="C13" s="10">
        <v>1</v>
      </c>
      <c r="D13" s="11">
        <v>151</v>
      </c>
      <c r="E13" s="12">
        <v>53</v>
      </c>
      <c r="F13" s="12">
        <v>3</v>
      </c>
      <c r="G13" s="13">
        <f>IF(AND(ISBLANK(D13),ISBLANK(E13)),"",D13+E13)</f>
        <v>204</v>
      </c>
      <c r="H13" s="14">
        <f>IF(OR(ISNUMBER($G13),ISNUMBER($Q13)),(SIGN(N($G13)-N($Q13))+1)/2,"")</f>
        <v>1</v>
      </c>
      <c r="I13" s="15"/>
      <c r="K13" s="73" t="s">
        <v>75</v>
      </c>
      <c r="L13" s="74"/>
      <c r="M13" s="10">
        <v>1</v>
      </c>
      <c r="N13" s="11">
        <v>131</v>
      </c>
      <c r="O13" s="12">
        <v>54</v>
      </c>
      <c r="P13" s="12">
        <v>3</v>
      </c>
      <c r="Q13" s="13">
        <f>IF(AND(ISBLANK(N13),ISBLANK(O13)),"",N13+O13)</f>
        <v>185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127</v>
      </c>
      <c r="E14" s="18">
        <v>54</v>
      </c>
      <c r="F14" s="18">
        <v>6</v>
      </c>
      <c r="G14" s="19">
        <f>IF(AND(ISBLANK(D14),ISBLANK(E14)),"",D14+E14)</f>
        <v>181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121</v>
      </c>
      <c r="O14" s="18">
        <v>35</v>
      </c>
      <c r="P14" s="18">
        <v>10</v>
      </c>
      <c r="Q14" s="19">
        <f>IF(AND(ISBLANK(N14),ISBLANK(O14)),"",N14+O14)</f>
        <v>156</v>
      </c>
      <c r="R14" s="20">
        <f>IF(ISNUMBER($H14),1-$H14,"")</f>
        <v>0</v>
      </c>
      <c r="S14" s="15"/>
    </row>
    <row r="15" spans="1:19" ht="12.75" customHeight="1" thickBot="1">
      <c r="A15" s="77" t="s">
        <v>74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73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  <v>0</v>
      </c>
    </row>
    <row r="17" spans="1:19" ht="15.75" customHeight="1" thickBot="1">
      <c r="A17" s="81">
        <v>14852</v>
      </c>
      <c r="B17" s="82"/>
      <c r="C17" s="26" t="s">
        <v>12</v>
      </c>
      <c r="D17" s="27">
        <f>IF(ISNUMBER($G17),SUM(D13:D16),"")</f>
        <v>278</v>
      </c>
      <c r="E17" s="28">
        <f>IF(ISNUMBER($G17),SUM(E13:E16),"")</f>
        <v>107</v>
      </c>
      <c r="F17" s="28">
        <f>IF(ISNUMBER($G17),SUM(F13:F16),"")</f>
        <v>9</v>
      </c>
      <c r="G17" s="29">
        <f>IF(SUM($G13:$G16)+SUM($Q13:$Q16)&gt;0,SUM(G13:G16),"")</f>
        <v>385</v>
      </c>
      <c r="H17" s="27">
        <f>IF(ISNUMBER($G17),SUM(H13:H16),"")</f>
        <v>2</v>
      </c>
      <c r="I17" s="72"/>
      <c r="K17" s="81">
        <v>23747</v>
      </c>
      <c r="L17" s="82"/>
      <c r="M17" s="26" t="s">
        <v>12</v>
      </c>
      <c r="N17" s="27">
        <f>IF(ISNUMBER($G17),SUM(N13:N16),"")</f>
        <v>252</v>
      </c>
      <c r="O17" s="28">
        <f>IF(ISNUMBER($G17),SUM(O13:O16),"")</f>
        <v>89</v>
      </c>
      <c r="P17" s="28">
        <f>IF(ISNUMBER($G17),SUM(P13:P16),"")</f>
        <v>13</v>
      </c>
      <c r="Q17" s="29">
        <f>IF(SUM($G13:$G16)+SUM($Q13:$Q16)&gt;0,SUM(Q13:Q16),"")</f>
        <v>341</v>
      </c>
      <c r="R17" s="27">
        <f>IF(ISNUMBER($G17),SUM(R13:R16),"")</f>
        <v>0</v>
      </c>
      <c r="S17" s="72"/>
    </row>
    <row r="18" spans="1:19" ht="12.75" customHeight="1">
      <c r="A18" s="73" t="s">
        <v>72</v>
      </c>
      <c r="B18" s="74"/>
      <c r="C18" s="10">
        <v>1</v>
      </c>
      <c r="D18" s="11">
        <v>142</v>
      </c>
      <c r="E18" s="12">
        <v>57</v>
      </c>
      <c r="F18" s="12">
        <v>5</v>
      </c>
      <c r="G18" s="13">
        <f>IF(AND(ISBLANK(D18),ISBLANK(E18)),"",D18+E18)</f>
        <v>199</v>
      </c>
      <c r="H18" s="14">
        <f>IF(OR(ISNUMBER($G18),ISNUMBER($Q18)),(SIGN(N($G18)-N($Q18))+1)/2,"")</f>
        <v>0</v>
      </c>
      <c r="I18" s="15"/>
      <c r="K18" s="73" t="s">
        <v>71</v>
      </c>
      <c r="L18" s="74"/>
      <c r="M18" s="10">
        <v>1</v>
      </c>
      <c r="N18" s="11">
        <v>147</v>
      </c>
      <c r="O18" s="12">
        <v>71</v>
      </c>
      <c r="P18" s="12">
        <v>2</v>
      </c>
      <c r="Q18" s="13">
        <f>IF(AND(ISBLANK(N18),ISBLANK(O18)),"",N18+O18)</f>
        <v>218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135</v>
      </c>
      <c r="E19" s="18">
        <v>79</v>
      </c>
      <c r="F19" s="18">
        <v>2</v>
      </c>
      <c r="G19" s="19">
        <f>IF(AND(ISBLANK(D19),ISBLANK(E19)),"",D19+E19)</f>
        <v>214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145</v>
      </c>
      <c r="O19" s="18">
        <v>71</v>
      </c>
      <c r="P19" s="18">
        <v>3</v>
      </c>
      <c r="Q19" s="19">
        <f>IF(AND(ISBLANK(N19),ISBLANK(O19)),"",N19+O19)</f>
        <v>216</v>
      </c>
      <c r="R19" s="20">
        <f>IF(ISNUMBER($H19),1-$H19,"")</f>
        <v>1</v>
      </c>
      <c r="S19" s="15"/>
    </row>
    <row r="20" spans="1:19" ht="12.75" customHeight="1" thickBot="1">
      <c r="A20" s="77" t="s">
        <v>70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69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  <v>1</v>
      </c>
    </row>
    <row r="22" spans="1:19" ht="15.75" customHeight="1" thickBot="1">
      <c r="A22" s="81">
        <v>8879</v>
      </c>
      <c r="B22" s="82"/>
      <c r="C22" s="26" t="s">
        <v>12</v>
      </c>
      <c r="D22" s="27">
        <f>IF(ISNUMBER($G22),SUM(D18:D21),"")</f>
        <v>277</v>
      </c>
      <c r="E22" s="28">
        <f>IF(ISNUMBER($G22),SUM(E18:E21),"")</f>
        <v>136</v>
      </c>
      <c r="F22" s="28">
        <f>IF(ISNUMBER($G22),SUM(F18:F21),"")</f>
        <v>7</v>
      </c>
      <c r="G22" s="29">
        <f>IF(SUM($G18:$G21)+SUM($Q18:$Q21)&gt;0,SUM(G18:G21),"")</f>
        <v>413</v>
      </c>
      <c r="H22" s="27">
        <f>IF(ISNUMBER($G22),SUM(H18:H21),"")</f>
        <v>0</v>
      </c>
      <c r="I22" s="72"/>
      <c r="K22" s="81">
        <v>20733</v>
      </c>
      <c r="L22" s="82"/>
      <c r="M22" s="26" t="s">
        <v>12</v>
      </c>
      <c r="N22" s="27">
        <f>IF(ISNUMBER($G22),SUM(N18:N21),"")</f>
        <v>292</v>
      </c>
      <c r="O22" s="28">
        <f>IF(ISNUMBER($G22),SUM(O18:O21),"")</f>
        <v>142</v>
      </c>
      <c r="P22" s="28">
        <f>IF(ISNUMBER($G22),SUM(P18:P21),"")</f>
        <v>5</v>
      </c>
      <c r="Q22" s="29">
        <f>IF(SUM($G18:$G21)+SUM($Q18:$Q21)&gt;0,SUM(Q18:Q21),"")</f>
        <v>434</v>
      </c>
      <c r="R22" s="27">
        <f>IF(ISNUMBER($G22),SUM(R18:R21),"")</f>
        <v>2</v>
      </c>
      <c r="S22" s="72"/>
    </row>
    <row r="23" spans="1:19" ht="12.75" customHeight="1">
      <c r="A23" s="73" t="s">
        <v>68</v>
      </c>
      <c r="B23" s="74"/>
      <c r="C23" s="10">
        <v>1</v>
      </c>
      <c r="D23" s="11">
        <v>155</v>
      </c>
      <c r="E23" s="12">
        <v>51</v>
      </c>
      <c r="F23" s="12">
        <v>3</v>
      </c>
      <c r="G23" s="13">
        <f>IF(AND(ISBLANK(D23),ISBLANK(E23)),"",D23+E23)</f>
        <v>206</v>
      </c>
      <c r="H23" s="14">
        <f>IF(OR(ISNUMBER($G23),ISNUMBER($Q23)),(SIGN(N($G23)-N($Q23))+1)/2,"")</f>
        <v>0</v>
      </c>
      <c r="I23" s="15"/>
      <c r="K23" s="73" t="s">
        <v>67</v>
      </c>
      <c r="L23" s="74"/>
      <c r="M23" s="10">
        <v>1</v>
      </c>
      <c r="N23" s="11">
        <v>165</v>
      </c>
      <c r="O23" s="12">
        <v>72</v>
      </c>
      <c r="P23" s="12">
        <v>2</v>
      </c>
      <c r="Q23" s="13">
        <f>IF(AND(ISBLANK(N23),ISBLANK(O23)),"",N23+O23)</f>
        <v>237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142</v>
      </c>
      <c r="E24" s="18">
        <v>61</v>
      </c>
      <c r="F24" s="18">
        <v>2</v>
      </c>
      <c r="G24" s="19">
        <f>IF(AND(ISBLANK(D24),ISBLANK(E24)),"",D24+E24)</f>
        <v>203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149</v>
      </c>
      <c r="O24" s="18">
        <v>78</v>
      </c>
      <c r="P24" s="18">
        <v>3</v>
      </c>
      <c r="Q24" s="19">
        <f>IF(AND(ISBLANK(N24),ISBLANK(O24)),"",N24+O24)</f>
        <v>227</v>
      </c>
      <c r="R24" s="20">
        <f>IF(ISNUMBER($H24),1-$H24,"")</f>
        <v>1</v>
      </c>
      <c r="S24" s="15"/>
    </row>
    <row r="25" spans="1:19" ht="12.75" customHeight="1" thickBot="1">
      <c r="A25" s="77" t="s">
        <v>66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65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  <v>1</v>
      </c>
    </row>
    <row r="27" spans="1:19" ht="15.75" customHeight="1" thickBot="1">
      <c r="A27" s="81">
        <v>11261</v>
      </c>
      <c r="B27" s="82"/>
      <c r="C27" s="26" t="s">
        <v>12</v>
      </c>
      <c r="D27" s="27">
        <f>IF(ISNUMBER($G27),SUM(D23:D26),"")</f>
        <v>297</v>
      </c>
      <c r="E27" s="28">
        <f>IF(ISNUMBER($G27),SUM(E23:E26),"")</f>
        <v>112</v>
      </c>
      <c r="F27" s="28">
        <f>IF(ISNUMBER($G27),SUM(F23:F26),"")</f>
        <v>5</v>
      </c>
      <c r="G27" s="29">
        <f>IF(SUM($G23:$G26)+SUM($Q23:$Q26)&gt;0,SUM(G23:G26),"")</f>
        <v>409</v>
      </c>
      <c r="H27" s="27">
        <f>IF(ISNUMBER($G27),SUM(H23:H26),"")</f>
        <v>0</v>
      </c>
      <c r="I27" s="72"/>
      <c r="K27" s="81">
        <v>19402</v>
      </c>
      <c r="L27" s="82"/>
      <c r="M27" s="26" t="s">
        <v>12</v>
      </c>
      <c r="N27" s="27">
        <f>IF(ISNUMBER($G27),SUM(N23:N26),"")</f>
        <v>314</v>
      </c>
      <c r="O27" s="28">
        <f>IF(ISNUMBER($G27),SUM(O23:O26),"")</f>
        <v>150</v>
      </c>
      <c r="P27" s="28">
        <f>IF(ISNUMBER($G27),SUM(P23:P26),"")</f>
        <v>5</v>
      </c>
      <c r="Q27" s="29">
        <f>IF(SUM($G23:$G26)+SUM($Q23:$Q26)&gt;0,SUM(Q23:Q26),"")</f>
        <v>464</v>
      </c>
      <c r="R27" s="27">
        <f>IF(ISNUMBER($G27),SUM(R23:R26),"")</f>
        <v>2</v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1130</v>
      </c>
      <c r="E39" s="34">
        <f>IF(ISNUMBER($G39),SUM(E12,E17,E22,E27,E32,E37),"")</f>
        <v>480</v>
      </c>
      <c r="F39" s="34">
        <f>IF(ISNUMBER($G39),SUM(F12,F17,F22,F27,F32,F37),"")</f>
        <v>30</v>
      </c>
      <c r="G39" s="35">
        <f>IF(SUM($G$8:$G$37)+SUM($Q$8:$Q$37)&gt;0,SUM(G12,G17,G22,G27,G32,G37),"")</f>
        <v>1610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1159</v>
      </c>
      <c r="O39" s="34">
        <f>IF(ISNUMBER($G39),SUM(O12,O17,O22,O27,O32,O37),"")</f>
        <v>483</v>
      </c>
      <c r="P39" s="34">
        <f>IF(ISNUMBER($G39),SUM(P12,P17,P22,P27,P32,P37),"")</f>
        <v>32</v>
      </c>
      <c r="Q39" s="35">
        <f>IF(SUM($G$8:$G$37)+SUM($Q$8:$Q$37)&gt;0,SUM(Q12,Q17,Q22,Q27,Q32,Q37),"")</f>
        <v>1642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05" t="s">
        <v>64</v>
      </c>
      <c r="D41" s="105"/>
      <c r="E41" s="105"/>
      <c r="G41" s="104" t="s">
        <v>16</v>
      </c>
      <c r="H41" s="104"/>
      <c r="I41" s="39">
        <f>IF(ISNUMBER(I$39),SUM(I11,I16,I21,I26,I31,I36,I39),"")</f>
        <v>1.5</v>
      </c>
      <c r="K41" s="38"/>
      <c r="L41" s="42" t="s">
        <v>22</v>
      </c>
      <c r="M41" s="105" t="s">
        <v>63</v>
      </c>
      <c r="N41" s="105"/>
      <c r="O41" s="105"/>
      <c r="Q41" s="104" t="s">
        <v>16</v>
      </c>
      <c r="R41" s="104"/>
      <c r="S41" s="39">
        <f>IF(ISNUMBER(S$39),SUM(S11,S16,S21,S26,S31,S36,S39),"")</f>
        <v>4.5</v>
      </c>
    </row>
    <row r="42" spans="1:19" ht="18" customHeight="1">
      <c r="A42" s="38"/>
      <c r="B42" s="42" t="s">
        <v>21</v>
      </c>
      <c r="C42" s="106"/>
      <c r="D42" s="106"/>
      <c r="E42" s="106"/>
      <c r="G42" s="41"/>
      <c r="H42" s="41"/>
      <c r="I42" s="41"/>
      <c r="K42" s="38"/>
      <c r="L42" s="42" t="s">
        <v>21</v>
      </c>
      <c r="M42" s="106"/>
      <c r="N42" s="106"/>
      <c r="O42" s="1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07" t="s">
        <v>55</v>
      </c>
      <c r="D43" s="107"/>
      <c r="E43" s="107"/>
      <c r="F43" s="107"/>
      <c r="G43" s="107"/>
      <c r="H43" s="107"/>
      <c r="I43" s="42"/>
      <c r="J43" s="42"/>
      <c r="K43" s="42" t="s">
        <v>25</v>
      </c>
      <c r="L43" s="114"/>
      <c r="M43" s="114"/>
      <c r="O43" s="42" t="s">
        <v>21</v>
      </c>
      <c r="P43" s="107"/>
      <c r="Q43" s="107"/>
      <c r="R43" s="107"/>
      <c r="S43" s="1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B – TJ Nové Město n/M.</v>
      </c>
    </row>
    <row r="46" spans="2:11" ht="19.5" customHeight="1">
      <c r="B46" s="2" t="s">
        <v>31</v>
      </c>
      <c r="C46" s="129">
        <v>0.5048611111111111</v>
      </c>
      <c r="D46" s="130"/>
      <c r="I46" s="2" t="s">
        <v>33</v>
      </c>
      <c r="J46" s="130">
        <v>19</v>
      </c>
      <c r="K46" s="130"/>
    </row>
    <row r="47" spans="2:19" ht="19.5" customHeight="1">
      <c r="B47" s="2" t="s">
        <v>32</v>
      </c>
      <c r="C47" s="131">
        <v>0.5736111111111112</v>
      </c>
      <c r="D47" s="113"/>
      <c r="I47" s="2" t="s">
        <v>34</v>
      </c>
      <c r="J47" s="113">
        <v>15</v>
      </c>
      <c r="K47" s="113"/>
      <c r="P47" s="2" t="s">
        <v>35</v>
      </c>
      <c r="Q47" s="112" t="s">
        <v>62</v>
      </c>
      <c r="R47" s="112"/>
      <c r="S47" s="112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8"/>
      <c r="D57" s="68"/>
      <c r="E57" s="126"/>
      <c r="F57" s="127"/>
      <c r="G57" s="127"/>
      <c r="H57" s="128"/>
      <c r="I57" s="68"/>
      <c r="J57" s="44"/>
      <c r="K57" s="69"/>
      <c r="L57" s="126"/>
      <c r="M57" s="128"/>
      <c r="N57" s="68"/>
      <c r="O57" s="126"/>
      <c r="P57" s="127"/>
      <c r="Q57" s="127"/>
      <c r="R57" s="128"/>
      <c r="S57" s="70"/>
    </row>
    <row r="58" spans="1:19" ht="21" customHeight="1">
      <c r="A58" s="67"/>
      <c r="B58" s="126"/>
      <c r="C58" s="128"/>
      <c r="D58" s="68"/>
      <c r="E58" s="126"/>
      <c r="F58" s="127"/>
      <c r="G58" s="127"/>
      <c r="H58" s="128"/>
      <c r="I58" s="68"/>
      <c r="J58" s="44"/>
      <c r="K58" s="69"/>
      <c r="L58" s="126"/>
      <c r="M58" s="128"/>
      <c r="N58" s="68"/>
      <c r="O58" s="126"/>
      <c r="P58" s="127"/>
      <c r="Q58" s="127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ht="30" customHeight="1">
      <c r="A66" s="65"/>
      <c r="B66" s="66" t="s">
        <v>36</v>
      </c>
      <c r="C66" s="116" t="s">
        <v>61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86" t="s">
        <v>39</v>
      </c>
      <c r="M1" s="86"/>
      <c r="N1" s="86"/>
      <c r="O1" s="87" t="s">
        <v>37</v>
      </c>
      <c r="P1" s="87"/>
      <c r="Q1" s="88">
        <v>42105</v>
      </c>
      <c r="R1" s="89"/>
      <c r="S1" s="89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83" t="s">
        <v>40</v>
      </c>
      <c r="C3" s="84"/>
      <c r="D3" s="84"/>
      <c r="E3" s="84"/>
      <c r="F3" s="84"/>
      <c r="G3" s="84"/>
      <c r="H3" s="84"/>
      <c r="I3" s="85"/>
      <c r="K3" s="3" t="s">
        <v>3</v>
      </c>
      <c r="L3" s="83" t="s">
        <v>49</v>
      </c>
      <c r="M3" s="84"/>
      <c r="N3" s="84"/>
      <c r="O3" s="84"/>
      <c r="P3" s="84"/>
      <c r="Q3" s="84"/>
      <c r="R3" s="84"/>
      <c r="S3" s="85"/>
    </row>
    <row r="4" ht="4.5" customHeight="1" thickBot="1"/>
    <row r="5" spans="1:19" ht="12.75" customHeight="1">
      <c r="A5" s="95" t="s">
        <v>4</v>
      </c>
      <c r="B5" s="96"/>
      <c r="C5" s="93" t="s">
        <v>5</v>
      </c>
      <c r="D5" s="90" t="s">
        <v>6</v>
      </c>
      <c r="E5" s="91"/>
      <c r="F5" s="91"/>
      <c r="G5" s="92"/>
      <c r="H5" s="99" t="s">
        <v>7</v>
      </c>
      <c r="I5" s="100"/>
      <c r="K5" s="95" t="s">
        <v>4</v>
      </c>
      <c r="L5" s="96"/>
      <c r="M5" s="93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97" t="s">
        <v>8</v>
      </c>
      <c r="B6" s="98"/>
      <c r="C6" s="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7" t="s">
        <v>8</v>
      </c>
      <c r="L6" s="98"/>
      <c r="M6" s="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43</v>
      </c>
      <c r="B8" s="74"/>
      <c r="C8" s="10">
        <v>1</v>
      </c>
      <c r="D8" s="11">
        <v>144</v>
      </c>
      <c r="E8" s="12">
        <v>58</v>
      </c>
      <c r="F8" s="12">
        <v>5</v>
      </c>
      <c r="G8" s="13">
        <f>IF(AND(ISBLANK(D8),ISBLANK(E8)),"",D8+E8)</f>
        <v>202</v>
      </c>
      <c r="H8" s="14">
        <f>IF(OR(ISNUMBER($G8),ISNUMBER($Q8)),(SIGN(N($G8)-N($Q8))+1)/2,"")</f>
        <v>0</v>
      </c>
      <c r="I8" s="15"/>
      <c r="K8" s="73" t="s">
        <v>54</v>
      </c>
      <c r="L8" s="74"/>
      <c r="M8" s="10">
        <v>1</v>
      </c>
      <c r="N8" s="11">
        <v>139</v>
      </c>
      <c r="O8" s="12">
        <v>72</v>
      </c>
      <c r="P8" s="12">
        <v>2</v>
      </c>
      <c r="Q8" s="13">
        <f>IF(AND(ISBLANK(N8),ISBLANK(O8)),"",N8+O8)</f>
        <v>211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146</v>
      </c>
      <c r="E9" s="18">
        <v>44</v>
      </c>
      <c r="F9" s="18">
        <v>6</v>
      </c>
      <c r="G9" s="19">
        <f>IF(AND(ISBLANK(D9),ISBLANK(E9)),"",D9+E9)</f>
        <v>190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161</v>
      </c>
      <c r="O9" s="18">
        <v>51</v>
      </c>
      <c r="P9" s="18">
        <v>2</v>
      </c>
      <c r="Q9" s="19">
        <f>IF(AND(ISBLANK(N9),ISBLANK(O9)),"",N9+O9)</f>
        <v>212</v>
      </c>
      <c r="R9" s="20">
        <f>IF(ISNUMBER($H9),1-$H9,"")</f>
        <v>1</v>
      </c>
      <c r="S9" s="15"/>
    </row>
    <row r="10" spans="1:19" ht="12.75" customHeight="1" thickBot="1">
      <c r="A10" s="77" t="s">
        <v>44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51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  <v>1</v>
      </c>
    </row>
    <row r="12" spans="1:19" ht="15.75" customHeight="1" thickBot="1">
      <c r="A12" s="81">
        <v>14309</v>
      </c>
      <c r="B12" s="82"/>
      <c r="C12" s="26" t="s">
        <v>12</v>
      </c>
      <c r="D12" s="27">
        <f>IF(ISNUMBER($G12),SUM(D8:D11),"")</f>
        <v>290</v>
      </c>
      <c r="E12" s="28">
        <f>IF(ISNUMBER($G12),SUM(E8:E11),"")</f>
        <v>102</v>
      </c>
      <c r="F12" s="28">
        <f>IF(ISNUMBER($G12),SUM(F8:F11),"")</f>
        <v>11</v>
      </c>
      <c r="G12" s="29">
        <f>IF(SUM($G8:$G11)+SUM($Q8:$Q11)&gt;0,SUM(G8:G11),"")</f>
        <v>392</v>
      </c>
      <c r="H12" s="27">
        <f>IF(ISNUMBER($G12),SUM(H8:H11),"")</f>
        <v>0</v>
      </c>
      <c r="I12" s="72"/>
      <c r="K12" s="81">
        <v>16047</v>
      </c>
      <c r="L12" s="82"/>
      <c r="M12" s="26" t="s">
        <v>12</v>
      </c>
      <c r="N12" s="27">
        <f>IF(ISNUMBER($G12),SUM(N8:N11),"")</f>
        <v>300</v>
      </c>
      <c r="O12" s="28">
        <f>IF(ISNUMBER($G12),SUM(O8:O11),"")</f>
        <v>123</v>
      </c>
      <c r="P12" s="28">
        <f>IF(ISNUMBER($G12),SUM(P8:P11),"")</f>
        <v>4</v>
      </c>
      <c r="Q12" s="29">
        <f>IF(SUM($G8:$G11)+SUM($Q8:$Q11)&gt;0,SUM(Q8:Q11),"")</f>
        <v>423</v>
      </c>
      <c r="R12" s="27">
        <f>IF(ISNUMBER($G12),SUM(R8:R11),"")</f>
        <v>2</v>
      </c>
      <c r="S12" s="72"/>
    </row>
    <row r="13" spans="1:19" ht="12.75" customHeight="1">
      <c r="A13" s="73" t="s">
        <v>42</v>
      </c>
      <c r="B13" s="74"/>
      <c r="C13" s="10">
        <v>1</v>
      </c>
      <c r="D13" s="11">
        <v>131</v>
      </c>
      <c r="E13" s="12">
        <v>54</v>
      </c>
      <c r="F13" s="12">
        <v>5</v>
      </c>
      <c r="G13" s="13">
        <f>IF(AND(ISBLANK(D13),ISBLANK(E13)),"",D13+E13)</f>
        <v>185</v>
      </c>
      <c r="H13" s="14">
        <f>IF(OR(ISNUMBER($G13),ISNUMBER($Q13)),(SIGN(N($G13)-N($Q13))+1)/2,"")</f>
        <v>0</v>
      </c>
      <c r="I13" s="15"/>
      <c r="K13" s="73" t="s">
        <v>52</v>
      </c>
      <c r="L13" s="74"/>
      <c r="M13" s="10">
        <v>1</v>
      </c>
      <c r="N13" s="11">
        <v>150</v>
      </c>
      <c r="O13" s="12">
        <v>53</v>
      </c>
      <c r="P13" s="12">
        <v>6</v>
      </c>
      <c r="Q13" s="13">
        <f>IF(AND(ISBLANK(N13),ISBLANK(O13)),"",N13+O13)</f>
        <v>203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151</v>
      </c>
      <c r="E14" s="18">
        <v>44</v>
      </c>
      <c r="F14" s="18">
        <v>4</v>
      </c>
      <c r="G14" s="19">
        <f>IF(AND(ISBLANK(D14),ISBLANK(E14)),"",D14+E14)</f>
        <v>195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139</v>
      </c>
      <c r="O14" s="18">
        <v>80</v>
      </c>
      <c r="P14" s="18">
        <v>2</v>
      </c>
      <c r="Q14" s="19">
        <f>IF(AND(ISBLANK(N14),ISBLANK(O14)),"",N14+O14)</f>
        <v>219</v>
      </c>
      <c r="R14" s="20">
        <f>IF(ISNUMBER($H14),1-$H14,"")</f>
        <v>1</v>
      </c>
      <c r="S14" s="15"/>
    </row>
    <row r="15" spans="1:19" ht="12.75" customHeight="1" thickBot="1">
      <c r="A15" s="77" t="s">
        <v>41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53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  <v>1</v>
      </c>
    </row>
    <row r="17" spans="1:19" ht="15.75" customHeight="1" thickBot="1">
      <c r="A17" s="81">
        <v>8701</v>
      </c>
      <c r="B17" s="82"/>
      <c r="C17" s="26" t="s">
        <v>12</v>
      </c>
      <c r="D17" s="27">
        <f>IF(ISNUMBER($G17),SUM(D13:D16),"")</f>
        <v>282</v>
      </c>
      <c r="E17" s="28">
        <f>IF(ISNUMBER($G17),SUM(E13:E16),"")</f>
        <v>98</v>
      </c>
      <c r="F17" s="28">
        <f>IF(ISNUMBER($G17),SUM(F13:F16),"")</f>
        <v>9</v>
      </c>
      <c r="G17" s="29">
        <f>IF(SUM($G13:$G16)+SUM($Q13:$Q16)&gt;0,SUM(G13:G16),"")</f>
        <v>380</v>
      </c>
      <c r="H17" s="27">
        <f>IF(ISNUMBER($G17),SUM(H13:H16),"")</f>
        <v>0</v>
      </c>
      <c r="I17" s="72"/>
      <c r="K17" s="81">
        <v>7940</v>
      </c>
      <c r="L17" s="82"/>
      <c r="M17" s="26" t="s">
        <v>12</v>
      </c>
      <c r="N17" s="27">
        <f>IF(ISNUMBER($G17),SUM(N13:N16),"")</f>
        <v>289</v>
      </c>
      <c r="O17" s="28">
        <f>IF(ISNUMBER($G17),SUM(O13:O16),"")</f>
        <v>133</v>
      </c>
      <c r="P17" s="28">
        <f>IF(ISNUMBER($G17),SUM(P13:P16),"")</f>
        <v>8</v>
      </c>
      <c r="Q17" s="29">
        <f>IF(SUM($G13:$G16)+SUM($Q13:$Q16)&gt;0,SUM(Q13:Q16),"")</f>
        <v>422</v>
      </c>
      <c r="R17" s="27">
        <f>IF(ISNUMBER($G17),SUM(R13:R16),"")</f>
        <v>2</v>
      </c>
      <c r="S17" s="72"/>
    </row>
    <row r="18" spans="1:19" ht="12.75" customHeight="1">
      <c r="A18" s="73" t="s">
        <v>45</v>
      </c>
      <c r="B18" s="74"/>
      <c r="C18" s="10">
        <v>1</v>
      </c>
      <c r="D18" s="11">
        <v>140</v>
      </c>
      <c r="E18" s="12">
        <v>62</v>
      </c>
      <c r="F18" s="12">
        <v>7</v>
      </c>
      <c r="G18" s="13">
        <f>IF(AND(ISBLANK(D18),ISBLANK(E18)),"",D18+E18)</f>
        <v>202</v>
      </c>
      <c r="H18" s="14">
        <f>IF(OR(ISNUMBER($G18),ISNUMBER($Q18)),(SIGN(N($G18)-N($Q18))+1)/2,"")</f>
        <v>0</v>
      </c>
      <c r="I18" s="15"/>
      <c r="K18" s="73" t="s">
        <v>50</v>
      </c>
      <c r="L18" s="74"/>
      <c r="M18" s="10">
        <v>1</v>
      </c>
      <c r="N18" s="11">
        <v>154</v>
      </c>
      <c r="O18" s="12">
        <v>72</v>
      </c>
      <c r="P18" s="12">
        <v>2</v>
      </c>
      <c r="Q18" s="13">
        <f>IF(AND(ISBLANK(N18),ISBLANK(O18)),"",N18+O18)</f>
        <v>226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133</v>
      </c>
      <c r="E19" s="18">
        <v>53</v>
      </c>
      <c r="F19" s="18">
        <v>4</v>
      </c>
      <c r="G19" s="19">
        <f>IF(AND(ISBLANK(D19),ISBLANK(E19)),"",D19+E19)</f>
        <v>186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150</v>
      </c>
      <c r="O19" s="18">
        <v>53</v>
      </c>
      <c r="P19" s="18">
        <v>3</v>
      </c>
      <c r="Q19" s="19">
        <f>IF(AND(ISBLANK(N19),ISBLANK(O19)),"",N19+O19)</f>
        <v>203</v>
      </c>
      <c r="R19" s="20">
        <f>IF(ISNUMBER($H19),1-$H19,"")</f>
        <v>1</v>
      </c>
      <c r="S19" s="15"/>
    </row>
    <row r="20" spans="1:19" ht="12.75" customHeight="1" thickBot="1">
      <c r="A20" s="77" t="s">
        <v>41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51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  <v>1</v>
      </c>
    </row>
    <row r="22" spans="1:19" ht="15.75" customHeight="1" thickBot="1">
      <c r="A22" s="81">
        <v>10360</v>
      </c>
      <c r="B22" s="82"/>
      <c r="C22" s="26" t="s">
        <v>12</v>
      </c>
      <c r="D22" s="27">
        <f>IF(ISNUMBER($G22),SUM(D18:D21),"")</f>
        <v>273</v>
      </c>
      <c r="E22" s="28">
        <f>IF(ISNUMBER($G22),SUM(E18:E21),"")</f>
        <v>115</v>
      </c>
      <c r="F22" s="28">
        <f>IF(ISNUMBER($G22),SUM(F18:F21),"")</f>
        <v>11</v>
      </c>
      <c r="G22" s="29">
        <f>IF(SUM($G18:$G21)+SUM($Q18:$Q21)&gt;0,SUM(G18:G21),"")</f>
        <v>388</v>
      </c>
      <c r="H22" s="27">
        <f>IF(ISNUMBER($G22),SUM(H18:H21),"")</f>
        <v>0</v>
      </c>
      <c r="I22" s="72"/>
      <c r="K22" s="81">
        <v>13486</v>
      </c>
      <c r="L22" s="82"/>
      <c r="M22" s="26" t="s">
        <v>12</v>
      </c>
      <c r="N22" s="27">
        <f>IF(ISNUMBER($G22),SUM(N18:N21),"")</f>
        <v>304</v>
      </c>
      <c r="O22" s="28">
        <f>IF(ISNUMBER($G22),SUM(O18:O21),"")</f>
        <v>125</v>
      </c>
      <c r="P22" s="28">
        <f>IF(ISNUMBER($G22),SUM(P18:P21),"")</f>
        <v>5</v>
      </c>
      <c r="Q22" s="29">
        <f>IF(SUM($G18:$G21)+SUM($Q18:$Q21)&gt;0,SUM(Q18:Q21),"")</f>
        <v>429</v>
      </c>
      <c r="R22" s="27">
        <f>IF(ISNUMBER($G22),SUM(R18:R21),"")</f>
        <v>2</v>
      </c>
      <c r="S22" s="72"/>
    </row>
    <row r="23" spans="1:19" ht="12.75" customHeight="1">
      <c r="A23" s="73" t="s">
        <v>46</v>
      </c>
      <c r="B23" s="74"/>
      <c r="C23" s="10">
        <v>1</v>
      </c>
      <c r="D23" s="11">
        <v>134</v>
      </c>
      <c r="E23" s="12">
        <v>70</v>
      </c>
      <c r="F23" s="12">
        <v>5</v>
      </c>
      <c r="G23" s="13">
        <f>IF(AND(ISBLANK(D23),ISBLANK(E23)),"",D23+E23)</f>
        <v>204</v>
      </c>
      <c r="H23" s="14">
        <f>IF(OR(ISNUMBER($G23),ISNUMBER($Q23)),(SIGN(N($G23)-N($Q23))+1)/2,"")</f>
        <v>0</v>
      </c>
      <c r="I23" s="15"/>
      <c r="K23" s="73" t="s">
        <v>56</v>
      </c>
      <c r="L23" s="74"/>
      <c r="M23" s="10">
        <v>1</v>
      </c>
      <c r="N23" s="11">
        <v>154</v>
      </c>
      <c r="O23" s="12">
        <v>53</v>
      </c>
      <c r="P23" s="12">
        <v>7</v>
      </c>
      <c r="Q23" s="13">
        <f>IF(AND(ISBLANK(N23),ISBLANK(O23)),"",N23+O23)</f>
        <v>207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162</v>
      </c>
      <c r="E24" s="18">
        <v>62</v>
      </c>
      <c r="F24" s="18">
        <v>5</v>
      </c>
      <c r="G24" s="19">
        <f>IF(AND(ISBLANK(D24),ISBLANK(E24)),"",D24+E24)</f>
        <v>224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146</v>
      </c>
      <c r="O24" s="18">
        <v>62</v>
      </c>
      <c r="P24" s="18">
        <v>4</v>
      </c>
      <c r="Q24" s="19">
        <f>IF(AND(ISBLANK(N24),ISBLANK(O24)),"",N24+O24)</f>
        <v>208</v>
      </c>
      <c r="R24" s="20">
        <f>IF(ISNUMBER($H24),1-$H24,"")</f>
        <v>0</v>
      </c>
      <c r="S24" s="15"/>
    </row>
    <row r="25" spans="1:19" ht="12.75" customHeight="1" thickBot="1">
      <c r="A25" s="77" t="s">
        <v>47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57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  <v>0</v>
      </c>
    </row>
    <row r="27" spans="1:19" ht="15.75" customHeight="1" thickBot="1">
      <c r="A27" s="81">
        <v>14148</v>
      </c>
      <c r="B27" s="82"/>
      <c r="C27" s="26" t="s">
        <v>12</v>
      </c>
      <c r="D27" s="27">
        <f>IF(ISNUMBER($G27),SUM(D23:D26),"")</f>
        <v>296</v>
      </c>
      <c r="E27" s="28">
        <f>IF(ISNUMBER($G27),SUM(E23:E26),"")</f>
        <v>132</v>
      </c>
      <c r="F27" s="28">
        <f>IF(ISNUMBER($G27),SUM(F23:F26),"")</f>
        <v>10</v>
      </c>
      <c r="G27" s="29">
        <f>IF(SUM($G23:$G26)+SUM($Q23:$Q26)&gt;0,SUM(G23:G26),"")</f>
        <v>428</v>
      </c>
      <c r="H27" s="27">
        <f>IF(ISNUMBER($G27),SUM(H23:H26),"")</f>
        <v>1</v>
      </c>
      <c r="I27" s="72"/>
      <c r="K27" s="81">
        <v>8954</v>
      </c>
      <c r="L27" s="82"/>
      <c r="M27" s="26" t="s">
        <v>12</v>
      </c>
      <c r="N27" s="27">
        <f>IF(ISNUMBER($G27),SUM(N23:N26),"")</f>
        <v>300</v>
      </c>
      <c r="O27" s="28">
        <f>IF(ISNUMBER($G27),SUM(O23:O26),"")</f>
        <v>115</v>
      </c>
      <c r="P27" s="28">
        <f>IF(ISNUMBER($G27),SUM(P23:P26),"")</f>
        <v>11</v>
      </c>
      <c r="Q27" s="29">
        <f>IF(SUM($G23:$G26)+SUM($Q23:$Q26)&gt;0,SUM(Q23:Q26),"")</f>
        <v>415</v>
      </c>
      <c r="R27" s="27">
        <f>IF(ISNUMBER($G27),SUM(R23:R26),"")</f>
        <v>1</v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1141</v>
      </c>
      <c r="E39" s="34">
        <f>IF(ISNUMBER($G39),SUM(E12,E17,E22,E27,E32,E37),"")</f>
        <v>447</v>
      </c>
      <c r="F39" s="34">
        <f>IF(ISNUMBER($G39),SUM(F12,F17,F22,F27,F32,F37),"")</f>
        <v>41</v>
      </c>
      <c r="G39" s="35">
        <f>IF(SUM($G$8:$G$37)+SUM($Q$8:$Q$37)&gt;0,SUM(G12,G17,G22,G27,G32,G37),"")</f>
        <v>1588</v>
      </c>
      <c r="H39" s="36">
        <f>IF(SUM($G$8:$G$37)+SUM($Q$8:$Q$37)&gt;0,SUM(H12,H17,H22,H27,H32,H37),"")</f>
        <v>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1193</v>
      </c>
      <c r="O39" s="34">
        <f>IF(ISNUMBER($G39),SUM(O12,O17,O22,O27,O32,O37),"")</f>
        <v>496</v>
      </c>
      <c r="P39" s="34">
        <f>IF(ISNUMBER($G39),SUM(P12,P17,P22,P27,P32,P37),"")</f>
        <v>28</v>
      </c>
      <c r="Q39" s="35">
        <f>IF(SUM($G$8:$G$37)+SUM($Q$8:$Q$37)&gt;0,SUM(Q12,Q17,Q22,Q27,Q32,Q37),"")</f>
        <v>1689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05" t="s">
        <v>48</v>
      </c>
      <c r="D41" s="105"/>
      <c r="E41" s="105"/>
      <c r="G41" s="104"/>
      <c r="H41" s="104"/>
      <c r="I41" s="39">
        <f>IF(ISNUMBER(I$39),SUM(I11,I16,I21,I26,I31,I36,I39),"")</f>
        <v>1</v>
      </c>
      <c r="K41" s="38"/>
      <c r="L41" s="42" t="s">
        <v>22</v>
      </c>
      <c r="M41" s="105" t="s">
        <v>60</v>
      </c>
      <c r="N41" s="105"/>
      <c r="O41" s="105"/>
      <c r="Q41" s="104" t="s">
        <v>16</v>
      </c>
      <c r="R41" s="10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06"/>
      <c r="D42" s="106"/>
      <c r="E42" s="106"/>
      <c r="G42" s="41"/>
      <c r="H42" s="41"/>
      <c r="I42" s="41"/>
      <c r="K42" s="38"/>
      <c r="L42" s="42" t="s">
        <v>21</v>
      </c>
      <c r="M42" s="106"/>
      <c r="N42" s="106"/>
      <c r="O42" s="1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07" t="s">
        <v>55</v>
      </c>
      <c r="D43" s="107"/>
      <c r="E43" s="107"/>
      <c r="F43" s="107"/>
      <c r="G43" s="107"/>
      <c r="H43" s="107"/>
      <c r="I43" s="42"/>
      <c r="J43" s="42"/>
      <c r="K43" s="42" t="s">
        <v>25</v>
      </c>
      <c r="L43" s="114"/>
      <c r="M43" s="114"/>
      <c r="O43" s="42" t="s">
        <v>21</v>
      </c>
      <c r="P43" s="107"/>
      <c r="Q43" s="107"/>
      <c r="R43" s="107"/>
      <c r="S43" s="1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KK ŠUMPERK B</v>
      </c>
    </row>
    <row r="46" spans="2:11" ht="19.5" customHeight="1">
      <c r="B46" s="2" t="s">
        <v>31</v>
      </c>
      <c r="C46" s="129">
        <v>0.5208333333333334</v>
      </c>
      <c r="D46" s="130"/>
      <c r="I46" s="2" t="s">
        <v>33</v>
      </c>
      <c r="J46" s="130">
        <v>20</v>
      </c>
      <c r="K46" s="130"/>
    </row>
    <row r="47" spans="2:19" ht="19.5" customHeight="1">
      <c r="B47" s="2" t="s">
        <v>32</v>
      </c>
      <c r="C47" s="131">
        <v>0.5833333333333334</v>
      </c>
      <c r="D47" s="113"/>
      <c r="I47" s="2" t="s">
        <v>34</v>
      </c>
      <c r="J47" s="113">
        <v>10</v>
      </c>
      <c r="K47" s="113"/>
      <c r="P47" s="2" t="s">
        <v>35</v>
      </c>
      <c r="Q47" s="111">
        <v>42613</v>
      </c>
      <c r="R47" s="112"/>
      <c r="S47" s="112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8"/>
      <c r="D57" s="68"/>
      <c r="E57" s="126"/>
      <c r="F57" s="127"/>
      <c r="G57" s="127"/>
      <c r="H57" s="128"/>
      <c r="I57" s="68"/>
      <c r="J57" s="44"/>
      <c r="K57" s="69">
        <v>59</v>
      </c>
      <c r="L57" s="126" t="s">
        <v>58</v>
      </c>
      <c r="M57" s="128"/>
      <c r="N57" s="68">
        <v>7943</v>
      </c>
      <c r="O57" s="126" t="s">
        <v>59</v>
      </c>
      <c r="P57" s="127"/>
      <c r="Q57" s="127"/>
      <c r="R57" s="128"/>
      <c r="S57" s="70">
        <v>8954</v>
      </c>
    </row>
    <row r="58" spans="1:19" ht="21" customHeight="1">
      <c r="A58" s="67"/>
      <c r="B58" s="126"/>
      <c r="C58" s="128"/>
      <c r="D58" s="68"/>
      <c r="E58" s="126"/>
      <c r="F58" s="127"/>
      <c r="G58" s="127"/>
      <c r="H58" s="128"/>
      <c r="I58" s="68"/>
      <c r="J58" s="44"/>
      <c r="K58" s="69"/>
      <c r="L58" s="126"/>
      <c r="M58" s="128"/>
      <c r="N58" s="68"/>
      <c r="O58" s="126"/>
      <c r="P58" s="127"/>
      <c r="Q58" s="127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ht="30" customHeight="1">
      <c r="A66" s="65"/>
      <c r="B66" s="66" t="s">
        <v>36</v>
      </c>
      <c r="C66" s="115">
        <v>42105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2015-04-11T12:12:35Z</cp:lastPrinted>
  <dcterms:created xsi:type="dcterms:W3CDTF">2005-07-26T20:23:27Z</dcterms:created>
  <dcterms:modified xsi:type="dcterms:W3CDTF">2015-04-12T05:42:28Z</dcterms:modified>
  <cp:category/>
  <cp:version/>
  <cp:contentType/>
  <cp:contentStatus/>
</cp:coreProperties>
</file>