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NM-Sum" sheetId="1" r:id="rId1"/>
    <sheet name="HKK B-Vys" sheetId="2" r:id="rId2"/>
  </sheets>
  <definedNames/>
  <calcPr fullCalcOnLoad="1"/>
</workbook>
</file>

<file path=xl/sharedStrings.xml><?xml version="1.0" encoding="utf-8"?>
<sst xmlns="http://schemas.openxmlformats.org/spreadsheetml/2006/main" count="201" uniqueCount="82">
  <si>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</si>
  <si>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</si>
  <si>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</si>
  <si>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</si>
  <si>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</si>
  <si>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</si>
  <si>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</si>
  <si>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</si>
  <si>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</si>
  <si>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</si>
  <si>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</si>
  <si>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</si>
  <si>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</si>
  <si>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</si>
  <si>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</si>
  <si>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</si>
  <si>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</si>
  <si>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</si>
  <si>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</si>
  <si>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</si>
  <si>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</si>
  <si>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</si>
  <si>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</si>
  <si>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</si>
  <si>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</si>
  <si>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</si>
  <si>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</si>
  <si>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</si>
  <si>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</si>
  <si>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</si>
  <si>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</si>
  <si>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</si>
  <si>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</si>
  <si>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</si>
  <si>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</si>
  <si>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</si>
  <si>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</si>
  <si>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</si>
  <si>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</si>
  <si>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HKK Olomouc B</t>
  </si>
  <si>
    <t>KK Vyskov</t>
  </si>
  <si>
    <t>10.09.2017</t>
  </si>
  <si>
    <t xml:space="preserve">22.11.2014, </t>
  </si>
  <si>
    <t>HKK Olomouc 1-4</t>
  </si>
  <si>
    <t>Fajdeková Bohuslava</t>
  </si>
  <si>
    <t>Alánová Milana</t>
  </si>
  <si>
    <t>Škrobová Jaromíra</t>
  </si>
  <si>
    <t>II/0154</t>
  </si>
  <si>
    <t>Libuše</t>
  </si>
  <si>
    <t>Mrázová</t>
  </si>
  <si>
    <t>Eliška</t>
  </si>
  <si>
    <t>Dokoupilová</t>
  </si>
  <si>
    <t>Šárka</t>
  </si>
  <si>
    <t>Tögelová</t>
  </si>
  <si>
    <t>Alena</t>
  </si>
  <si>
    <t>Machalíčková</t>
  </si>
  <si>
    <t>Vladimíra</t>
  </si>
  <si>
    <t>Kyprová</t>
  </si>
  <si>
    <t>Ludmila</t>
  </si>
  <si>
    <t>Tomiczková</t>
  </si>
  <si>
    <t>Milana</t>
  </si>
  <si>
    <t>Alánová</t>
  </si>
  <si>
    <t>Jana</t>
  </si>
  <si>
    <t>Kovářová</t>
  </si>
  <si>
    <t>Mederová Ludmila</t>
  </si>
  <si>
    <t>Kuběnova Libuše</t>
  </si>
  <si>
    <t xml:space="preserve">Mederová </t>
  </si>
  <si>
    <t>Kuběnová</t>
  </si>
  <si>
    <t>Bedřiška</t>
  </si>
  <si>
    <t>Anna</t>
  </si>
  <si>
    <t>Šrotová</t>
  </si>
  <si>
    <t>Hana</t>
  </si>
  <si>
    <t>Miluše</t>
  </si>
  <si>
    <t>Likavcová</t>
  </si>
  <si>
    <t>Svobodová</t>
  </si>
  <si>
    <t>Kateřina</t>
  </si>
  <si>
    <t>Tereza</t>
  </si>
  <si>
    <t xml:space="preserve">Zapletalová </t>
  </si>
  <si>
    <t>Buďová</t>
  </si>
  <si>
    <t>KK Šumperk</t>
  </si>
  <si>
    <t>TJ Nové Město na Moravě</t>
  </si>
  <si>
    <t>Nové Město na Moravě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</si>
</sst>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77" fontId="11" fillId="0" borderId="64" xfId="0" applyNumberFormat="1" applyFont="1" applyBorder="1" applyAlignment="1" applyProtection="1">
      <alignment horizontal="left" vertical="center" indent="1"/>
      <protection hidden="1" locked="0"/>
    </xf>
    <xf numFmtId="177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78" xfId="0" applyFill="1" applyBorder="1" applyAlignment="1" applyProtection="1">
      <alignment horizontal="left" indent="1"/>
      <protection hidden="1" locked="0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77" fontId="0" fillId="0" borderId="65" xfId="0" applyNumberFormat="1" applyFill="1" applyBorder="1" applyAlignment="1" applyProtection="1">
      <alignment horizontal="left" vertical="center" indent="1"/>
      <protection hidden="1" locked="0"/>
    </xf>
    <xf numFmtId="177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81</v>
      </c>
      <c r="M1" s="258"/>
      <c r="N1" s="258"/>
      <c r="O1" s="257" t="s">
        <v>37</v>
      </c>
      <c r="P1" s="257"/>
      <c r="Q1" s="256">
        <v>41972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80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79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78</v>
      </c>
      <c r="B8" s="231"/>
      <c r="C8" s="230">
        <v>1</v>
      </c>
      <c r="D8" s="229">
        <v>145</v>
      </c>
      <c r="E8" s="228">
        <v>81</v>
      </c>
      <c r="F8" s="228">
        <v>1</v>
      </c>
      <c r="G8" s="227">
        <f>IF(AND(ISBLANK(D8),ISBLANK(E8)),"",D8+E8)</f>
        <v>226</v>
      </c>
      <c r="H8" s="226">
        <f>IF(OR(ISNUMBER($G8),ISNUMBER($Q8)),(SIGN(N($G8)-N($Q8))+1)/2,"")</f>
        <v>1</v>
      </c>
      <c r="I8" s="216"/>
      <c r="K8" s="232" t="s">
        <v>77</v>
      </c>
      <c r="L8" s="231"/>
      <c r="M8" s="230">
        <v>1</v>
      </c>
      <c r="N8" s="229">
        <v>150</v>
      </c>
      <c r="O8" s="228">
        <v>54</v>
      </c>
      <c r="P8" s="228">
        <v>3</v>
      </c>
      <c r="Q8" s="227">
        <f>IF(AND(ISBLANK(N8),ISBLANK(O8)),"",N8+O8)</f>
        <v>204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137</v>
      </c>
      <c r="E9" s="219">
        <v>70</v>
      </c>
      <c r="F9" s="219">
        <v>3</v>
      </c>
      <c r="G9" s="218">
        <f>IF(AND(ISBLANK(D9),ISBLANK(E9)),"",D9+E9)</f>
        <v>207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135</v>
      </c>
      <c r="O9" s="219">
        <v>70</v>
      </c>
      <c r="P9" s="219">
        <v>2</v>
      </c>
      <c r="Q9" s="218">
        <f>IF(AND(ISBLANK(N9),ISBLANK(O9)),"",N9+O9)</f>
        <v>205</v>
      </c>
      <c r="R9" s="217">
        <f>IF(ISNUMBER($H9),1-$H9,"")</f>
        <v>0</v>
      </c>
      <c r="S9" s="216"/>
    </row>
    <row r="10" spans="1:19" ht="12.75" customHeight="1" thickBot="1">
      <c r="A10" s="223" t="s">
        <v>76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75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1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0</v>
      </c>
    </row>
    <row r="12" spans="1:19" ht="15.75" customHeight="1" thickBot="1">
      <c r="A12" s="207">
        <v>20733</v>
      </c>
      <c r="B12" s="206"/>
      <c r="C12" s="205" t="s">
        <v>12</v>
      </c>
      <c r="D12" s="202">
        <f>IF(ISNUMBER($G12),SUM(D8:D11),"")</f>
        <v>282</v>
      </c>
      <c r="E12" s="204">
        <f>IF(ISNUMBER($G12),SUM(E8:E11),"")</f>
        <v>151</v>
      </c>
      <c r="F12" s="204">
        <f>IF(ISNUMBER($G12),SUM(F8:F11),"")</f>
        <v>4</v>
      </c>
      <c r="G12" s="203">
        <f>IF(SUM($G8:$G11)+SUM($Q8:$Q11)&gt;0,SUM(G8:G11),"")</f>
        <v>433</v>
      </c>
      <c r="H12" s="202">
        <f>IF(ISNUMBER($G12),SUM(H8:H11),"")</f>
        <v>2</v>
      </c>
      <c r="I12" s="201"/>
      <c r="K12" s="207">
        <v>13486</v>
      </c>
      <c r="L12" s="206"/>
      <c r="M12" s="205" t="s">
        <v>12</v>
      </c>
      <c r="N12" s="202">
        <f>IF(ISNUMBER($G12),SUM(N8:N11),"")</f>
        <v>285</v>
      </c>
      <c r="O12" s="204">
        <f>IF(ISNUMBER($G12),SUM(O8:O11),"")</f>
        <v>124</v>
      </c>
      <c r="P12" s="204">
        <f>IF(ISNUMBER($G12),SUM(P8:P11),"")</f>
        <v>5</v>
      </c>
      <c r="Q12" s="203">
        <f>IF(SUM($G8:$G11)+SUM($Q8:$Q11)&gt;0,SUM(Q8:Q11),"")</f>
        <v>409</v>
      </c>
      <c r="R12" s="202">
        <f>IF(ISNUMBER($G12),SUM(R8:R11),"")</f>
        <v>0</v>
      </c>
      <c r="S12" s="201"/>
    </row>
    <row r="13" spans="1:19" ht="12.75" customHeight="1">
      <c r="A13" s="232" t="s">
        <v>74</v>
      </c>
      <c r="B13" s="231"/>
      <c r="C13" s="230">
        <v>1</v>
      </c>
      <c r="D13" s="229">
        <v>143</v>
      </c>
      <c r="E13" s="228">
        <v>43</v>
      </c>
      <c r="F13" s="228">
        <v>9</v>
      </c>
      <c r="G13" s="227">
        <f>IF(AND(ISBLANK(D13),ISBLANK(E13)),"",D13+E13)</f>
        <v>186</v>
      </c>
      <c r="H13" s="226">
        <f>IF(OR(ISNUMBER($G13),ISNUMBER($Q13)),(SIGN(N($G13)-N($Q13))+1)/2,"")</f>
        <v>0</v>
      </c>
      <c r="I13" s="216"/>
      <c r="K13" s="232" t="s">
        <v>73</v>
      </c>
      <c r="L13" s="231"/>
      <c r="M13" s="230">
        <v>1</v>
      </c>
      <c r="N13" s="229">
        <v>145</v>
      </c>
      <c r="O13" s="228">
        <v>62</v>
      </c>
      <c r="P13" s="228">
        <v>3</v>
      </c>
      <c r="Q13" s="227">
        <f>IF(AND(ISBLANK(N13),ISBLANK(O13)),"",N13+O13)</f>
        <v>207</v>
      </c>
      <c r="R13" s="226">
        <f>IF(ISNUMBER($H13),1-$H13,"")</f>
        <v>1</v>
      </c>
      <c r="S13" s="216"/>
    </row>
    <row r="14" spans="1:19" ht="12.75" customHeight="1">
      <c r="A14" s="225"/>
      <c r="B14" s="224"/>
      <c r="C14" s="221">
        <v>2</v>
      </c>
      <c r="D14" s="220">
        <v>128</v>
      </c>
      <c r="E14" s="219">
        <v>43</v>
      </c>
      <c r="F14" s="219">
        <v>8</v>
      </c>
      <c r="G14" s="218">
        <f>IF(AND(ISBLANK(D14),ISBLANK(E14)),"",D14+E14)</f>
        <v>171</v>
      </c>
      <c r="H14" s="217">
        <f>IF(OR(ISNUMBER($G14),ISNUMBER($Q14)),(SIGN(N($G14)-N($Q14))+1)/2,"")</f>
        <v>0</v>
      </c>
      <c r="I14" s="216"/>
      <c r="K14" s="225"/>
      <c r="L14" s="224"/>
      <c r="M14" s="221">
        <v>2</v>
      </c>
      <c r="N14" s="220">
        <v>142</v>
      </c>
      <c r="O14" s="219">
        <v>61</v>
      </c>
      <c r="P14" s="219">
        <v>1</v>
      </c>
      <c r="Q14" s="218">
        <f>IF(AND(ISBLANK(N14),ISBLANK(O14)),"",N14+O14)</f>
        <v>203</v>
      </c>
      <c r="R14" s="217">
        <f>IF(ISNUMBER($H14),1-$H14,"")</f>
        <v>1</v>
      </c>
      <c r="S14" s="216"/>
    </row>
    <row r="15" spans="1:19" ht="12.75" customHeight="1" thickBot="1">
      <c r="A15" s="223" t="s">
        <v>72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71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0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1</v>
      </c>
    </row>
    <row r="17" spans="1:19" ht="15.75" customHeight="1" thickBot="1">
      <c r="A17" s="207">
        <v>23747</v>
      </c>
      <c r="B17" s="206"/>
      <c r="C17" s="205" t="s">
        <v>12</v>
      </c>
      <c r="D17" s="202">
        <f>IF(ISNUMBER($G17),SUM(D13:D16),"")</f>
        <v>271</v>
      </c>
      <c r="E17" s="204">
        <f>IF(ISNUMBER($G17),SUM(E13:E16),"")</f>
        <v>86</v>
      </c>
      <c r="F17" s="204">
        <f>IF(ISNUMBER($G17),SUM(F13:F16),"")</f>
        <v>17</v>
      </c>
      <c r="G17" s="203">
        <f>IF(SUM($G13:$G16)+SUM($Q13:$Q16)&gt;0,SUM(G13:G16),"")</f>
        <v>357</v>
      </c>
      <c r="H17" s="202">
        <f>IF(ISNUMBER($G17),SUM(H13:H16),"")</f>
        <v>0</v>
      </c>
      <c r="I17" s="201"/>
      <c r="K17" s="207">
        <v>7940</v>
      </c>
      <c r="L17" s="206"/>
      <c r="M17" s="205" t="s">
        <v>12</v>
      </c>
      <c r="N17" s="202">
        <f>IF(ISNUMBER($G17),SUM(N13:N16),"")</f>
        <v>287</v>
      </c>
      <c r="O17" s="204">
        <f>IF(ISNUMBER($G17),SUM(O13:O16),"")</f>
        <v>123</v>
      </c>
      <c r="P17" s="204">
        <f>IF(ISNUMBER($G17),SUM(P13:P16),"")</f>
        <v>4</v>
      </c>
      <c r="Q17" s="203">
        <f>IF(SUM($G13:$G16)+SUM($Q13:$Q16)&gt;0,SUM(Q13:Q16),"")</f>
        <v>410</v>
      </c>
      <c r="R17" s="202">
        <f>IF(ISNUMBER($G17),SUM(R13:R16),"")</f>
        <v>2</v>
      </c>
      <c r="S17" s="201"/>
    </row>
    <row r="18" spans="1:19" ht="12.75" customHeight="1">
      <c r="A18" s="232" t="s">
        <v>67</v>
      </c>
      <c r="B18" s="231"/>
      <c r="C18" s="230">
        <v>1</v>
      </c>
      <c r="D18" s="229">
        <v>134</v>
      </c>
      <c r="E18" s="228">
        <v>67</v>
      </c>
      <c r="F18" s="228">
        <v>3</v>
      </c>
      <c r="G18" s="227">
        <f>IF(AND(ISBLANK(D18),ISBLANK(E18)),"",D18+E18)</f>
        <v>201</v>
      </c>
      <c r="H18" s="226">
        <f>IF(OR(ISNUMBER($G18),ISNUMBER($Q18)),(SIGN(N($G18)-N($Q18))+1)/2,"")</f>
        <v>0</v>
      </c>
      <c r="I18" s="216"/>
      <c r="K18" s="232" t="s">
        <v>70</v>
      </c>
      <c r="L18" s="231"/>
      <c r="M18" s="230">
        <v>1</v>
      </c>
      <c r="N18" s="229">
        <v>134</v>
      </c>
      <c r="O18" s="228">
        <v>72</v>
      </c>
      <c r="P18" s="228">
        <v>2</v>
      </c>
      <c r="Q18" s="227">
        <f>IF(AND(ISBLANK(N18),ISBLANK(O18)),"",N18+O18)</f>
        <v>206</v>
      </c>
      <c r="R18" s="226">
        <f>IF(ISNUMBER($H18),1-$H18,"")</f>
        <v>1</v>
      </c>
      <c r="S18" s="216"/>
    </row>
    <row r="19" spans="1:19" ht="12.75" customHeight="1">
      <c r="A19" s="225"/>
      <c r="B19" s="224"/>
      <c r="C19" s="221">
        <v>2</v>
      </c>
      <c r="D19" s="220">
        <v>138</v>
      </c>
      <c r="E19" s="219">
        <v>62</v>
      </c>
      <c r="F19" s="219">
        <v>0</v>
      </c>
      <c r="G19" s="218">
        <f>IF(AND(ISBLANK(D19),ISBLANK(E19)),"",D19+E19)</f>
        <v>200</v>
      </c>
      <c r="H19" s="217">
        <f>IF(OR(ISNUMBER($G19),ISNUMBER($Q19)),(SIGN(N($G19)-N($Q19))+1)/2,"")</f>
        <v>0</v>
      </c>
      <c r="I19" s="216"/>
      <c r="K19" s="225"/>
      <c r="L19" s="224"/>
      <c r="M19" s="221">
        <v>2</v>
      </c>
      <c r="N19" s="220">
        <v>143</v>
      </c>
      <c r="O19" s="219">
        <v>77</v>
      </c>
      <c r="P19" s="219">
        <v>2</v>
      </c>
      <c r="Q19" s="218">
        <f>IF(AND(ISBLANK(N19),ISBLANK(O19)),"",N19+O19)</f>
        <v>220</v>
      </c>
      <c r="R19" s="217">
        <f>IF(ISNUMBER($H19),1-$H19,"")</f>
        <v>1</v>
      </c>
      <c r="S19" s="216"/>
    </row>
    <row r="20" spans="1:19" ht="12.75" customHeight="1" thickBot="1">
      <c r="A20" s="223" t="s">
        <v>69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68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0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1</v>
      </c>
    </row>
    <row r="22" spans="1:19" ht="15.75" customHeight="1" thickBot="1">
      <c r="A22" s="207">
        <v>19402</v>
      </c>
      <c r="B22" s="206"/>
      <c r="C22" s="205" t="s">
        <v>12</v>
      </c>
      <c r="D22" s="202">
        <f>IF(ISNUMBER($G22),SUM(D18:D21),"")</f>
        <v>272</v>
      </c>
      <c r="E22" s="204">
        <f>IF(ISNUMBER($G22),SUM(E18:E21),"")</f>
        <v>129</v>
      </c>
      <c r="F22" s="204">
        <f>IF(ISNUMBER($G22),SUM(F18:F21),"")</f>
        <v>3</v>
      </c>
      <c r="G22" s="203">
        <f>IF(SUM($G18:$G21)+SUM($Q18:$Q21)&gt;0,SUM(G18:G21),"")</f>
        <v>401</v>
      </c>
      <c r="H22" s="202">
        <f>IF(ISNUMBER($G22),SUM(H18:H21),"")</f>
        <v>0</v>
      </c>
      <c r="I22" s="201"/>
      <c r="K22" s="207">
        <v>8954</v>
      </c>
      <c r="L22" s="206"/>
      <c r="M22" s="205" t="s">
        <v>12</v>
      </c>
      <c r="N22" s="202">
        <f>IF(ISNUMBER($G22),SUM(N18:N21),"")</f>
        <v>277</v>
      </c>
      <c r="O22" s="204">
        <f>IF(ISNUMBER($G22),SUM(O18:O21),"")</f>
        <v>149</v>
      </c>
      <c r="P22" s="204">
        <f>IF(ISNUMBER($G22),SUM(P18:P21),"")</f>
        <v>4</v>
      </c>
      <c r="Q22" s="203">
        <f>IF(SUM($G18:$G21)+SUM($Q18:$Q21)&gt;0,SUM(Q18:Q21),"")</f>
        <v>426</v>
      </c>
      <c r="R22" s="202">
        <f>IF(ISNUMBER($G22),SUM(R18:R21),"")</f>
        <v>2</v>
      </c>
      <c r="S22" s="201"/>
    </row>
    <row r="23" spans="1:19" ht="12.75" customHeight="1">
      <c r="A23" s="232" t="s">
        <v>67</v>
      </c>
      <c r="B23" s="231"/>
      <c r="C23" s="230">
        <v>1</v>
      </c>
      <c r="D23" s="229">
        <v>148</v>
      </c>
      <c r="E23" s="228">
        <v>69</v>
      </c>
      <c r="F23" s="228">
        <v>2</v>
      </c>
      <c r="G23" s="227">
        <f>IF(AND(ISBLANK(D23),ISBLANK(E23)),"",D23+E23)</f>
        <v>217</v>
      </c>
      <c r="H23" s="226">
        <f>IF(OR(ISNUMBER($G23),ISNUMBER($Q23)),(SIGN(N($G23)-N($Q23))+1)/2,"")</f>
        <v>1</v>
      </c>
      <c r="I23" s="216"/>
      <c r="K23" s="232" t="s">
        <v>66</v>
      </c>
      <c r="L23" s="231"/>
      <c r="M23" s="230">
        <v>1</v>
      </c>
      <c r="N23" s="229">
        <v>144</v>
      </c>
      <c r="O23" s="228">
        <v>70</v>
      </c>
      <c r="P23" s="228">
        <v>3</v>
      </c>
      <c r="Q23" s="227">
        <f>IF(AND(ISBLANK(N23),ISBLANK(O23)),"",N23+O23)</f>
        <v>214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153</v>
      </c>
      <c r="E24" s="219">
        <v>72</v>
      </c>
      <c r="F24" s="219">
        <v>3</v>
      </c>
      <c r="G24" s="218">
        <f>IF(AND(ISBLANK(D24),ISBLANK(E24)),"",D24+E24)</f>
        <v>225</v>
      </c>
      <c r="H24" s="217">
        <f>IF(OR(ISNUMBER($G24),ISNUMBER($Q24)),(SIGN(N($G24)-N($Q24))+1)/2,"")</f>
        <v>0.5</v>
      </c>
      <c r="I24" s="216"/>
      <c r="K24" s="225"/>
      <c r="L24" s="224"/>
      <c r="M24" s="221">
        <v>2</v>
      </c>
      <c r="N24" s="220">
        <v>155</v>
      </c>
      <c r="O24" s="219">
        <v>70</v>
      </c>
      <c r="P24" s="219">
        <v>3</v>
      </c>
      <c r="Q24" s="218">
        <f>IF(AND(ISBLANK(N24),ISBLANK(O24)),"",N24+O24)</f>
        <v>225</v>
      </c>
      <c r="R24" s="217">
        <f>IF(ISNUMBER($H24),1-$H24,"")</f>
        <v>0.5</v>
      </c>
      <c r="S24" s="216"/>
    </row>
    <row r="25" spans="1:19" ht="12.75" customHeight="1" thickBot="1">
      <c r="A25" s="223" t="s">
        <v>48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58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8901</v>
      </c>
      <c r="B27" s="206"/>
      <c r="C27" s="205" t="s">
        <v>12</v>
      </c>
      <c r="D27" s="202">
        <f>IF(ISNUMBER($G27),SUM(D23:D26),"")</f>
        <v>301</v>
      </c>
      <c r="E27" s="204">
        <f>IF(ISNUMBER($G27),SUM(E23:E26),"")</f>
        <v>141</v>
      </c>
      <c r="F27" s="204">
        <f>IF(ISNUMBER($G27),SUM(F23:F26),"")</f>
        <v>5</v>
      </c>
      <c r="G27" s="203">
        <f>IF(SUM($G23:$G26)+SUM($Q23:$Q26)&gt;0,SUM(G23:G26),"")</f>
        <v>442</v>
      </c>
      <c r="H27" s="202">
        <f>IF(ISNUMBER($G27),SUM(H23:H26),"")</f>
        <v>1.5</v>
      </c>
      <c r="I27" s="201"/>
      <c r="K27" s="207">
        <v>7943</v>
      </c>
      <c r="L27" s="206"/>
      <c r="M27" s="205" t="s">
        <v>12</v>
      </c>
      <c r="N27" s="202">
        <f>IF(ISNUMBER($G27),SUM(N23:N26),"")</f>
        <v>299</v>
      </c>
      <c r="O27" s="204">
        <f>IF(ISNUMBER($G27),SUM(O23:O26),"")</f>
        <v>140</v>
      </c>
      <c r="P27" s="204">
        <f>IF(ISNUMBER($G27),SUM(P23:P26),"")</f>
        <v>6</v>
      </c>
      <c r="Q27" s="203">
        <f>IF(SUM($G23:$G26)+SUM($Q23:$Q26)&gt;0,SUM(Q23:Q26),"")</f>
        <v>439</v>
      </c>
      <c r="R27" s="202">
        <f>IF(ISNUMBER($G27),SUM(R23:R26),"")</f>
        <v>0.5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1126</v>
      </c>
      <c r="E39" s="196">
        <f>IF(ISNUMBER($G39),SUM(E12,E17,E22,E27,E32,E37),"")</f>
        <v>507</v>
      </c>
      <c r="F39" s="196">
        <f>IF(ISNUMBER($G39),SUM(F12,F17,F22,F27,F32,F37),"")</f>
        <v>29</v>
      </c>
      <c r="G39" s="195">
        <f>IF(SUM($G$8:$G$37)+SUM($Q$8:$Q$37)&gt;0,SUM(G12,G17,G22,G27,G32,G37),"")</f>
        <v>1633</v>
      </c>
      <c r="H39" s="194">
        <f>IF(SUM($G$8:$G$37)+SUM($Q$8:$Q$37)&gt;0,SUM(H12,H17,H22,H27,H32,H37),"")</f>
        <v>3.5</v>
      </c>
      <c r="I39" s="193">
        <f>IF(ISNUMBER($G39),(SIGN($G39-$Q39)+1)/IF(COUNT(I$11,I$16,I$21,I$26,I$31,I$36)&gt;3,1,2),"")</f>
        <v>0</v>
      </c>
      <c r="K39" s="200"/>
      <c r="L39" s="199"/>
      <c r="M39" s="198" t="s">
        <v>15</v>
      </c>
      <c r="N39" s="197">
        <f>IF(ISNUMBER($G39),SUM(N12,N17,N22,N27,N32,N37),"")</f>
        <v>1148</v>
      </c>
      <c r="O39" s="196">
        <f>IF(ISNUMBER($G39),SUM(O12,O17,O22,O27,O32,O37),"")</f>
        <v>536</v>
      </c>
      <c r="P39" s="196">
        <f>IF(ISNUMBER($G39),SUM(P12,P17,P22,P27,P32,P37),"")</f>
        <v>19</v>
      </c>
      <c r="Q39" s="195">
        <f>IF(SUM($G$8:$G$37)+SUM($Q$8:$Q$37)&gt;0,SUM(Q12,Q17,Q22,Q27,Q32,Q37),"")</f>
        <v>1684</v>
      </c>
      <c r="R39" s="194">
        <f>IF(SUM($G$8:$G$37)+SUM($Q$8:$Q$37)&gt;0,SUM(R12,R17,R22,R27,R32,R37),"")</f>
        <v>4.5</v>
      </c>
      <c r="S39" s="19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65</v>
      </c>
      <c r="D41" s="192"/>
      <c r="E41" s="192"/>
      <c r="G41" s="191"/>
      <c r="H41" s="191"/>
      <c r="I41" s="190">
        <f>IF(ISNUMBER(I$39),SUM(I11,I16,I21,I26,I31,I36,I39),"")</f>
        <v>2</v>
      </c>
      <c r="K41" s="184"/>
      <c r="L41" s="186" t="s">
        <v>22</v>
      </c>
      <c r="M41" s="192" t="s">
        <v>64</v>
      </c>
      <c r="N41" s="192"/>
      <c r="O41" s="192"/>
      <c r="Q41" s="191" t="s">
        <v>16</v>
      </c>
      <c r="R41" s="191"/>
      <c r="S41" s="190">
        <f>IF(ISNUMBER(S$39),SUM(S11,S16,S21,S26,S31,S36,S39),"")</f>
        <v>4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/>
      <c r="D43" s="185"/>
      <c r="E43" s="185"/>
      <c r="F43" s="185"/>
      <c r="G43" s="185"/>
      <c r="H43" s="185"/>
      <c r="I43" s="186"/>
      <c r="J43" s="186"/>
      <c r="K43" s="186" t="s">
        <v>25</v>
      </c>
      <c r="L43" s="187"/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TJ Nové Město na Moravě – KK Šumperk</v>
      </c>
    </row>
    <row r="46" spans="2:11" ht="19.5" customHeight="1">
      <c r="B46" s="178" t="s">
        <v>31</v>
      </c>
      <c r="C46" s="182">
        <v>0.5520833333333334</v>
      </c>
      <c r="D46" s="181"/>
      <c r="I46" s="178" t="s">
        <v>33</v>
      </c>
      <c r="J46" s="181">
        <v>17</v>
      </c>
      <c r="K46" s="181"/>
    </row>
    <row r="47" spans="2:19" ht="19.5" customHeight="1">
      <c r="B47" s="178" t="s">
        <v>32</v>
      </c>
      <c r="C47" s="180">
        <v>0.6736111111111112</v>
      </c>
      <c r="D47" s="179"/>
      <c r="I47" s="178" t="s">
        <v>34</v>
      </c>
      <c r="J47" s="179">
        <v>8</v>
      </c>
      <c r="K47" s="179"/>
      <c r="P47" s="178" t="s">
        <v>35</v>
      </c>
      <c r="Q47" s="177">
        <v>42253</v>
      </c>
      <c r="R47" s="176"/>
      <c r="S47" s="176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72"/>
    </row>
    <row r="54" spans="1:19" ht="21" customHeight="1">
      <c r="A54" s="174" t="s">
        <v>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73" t="s">
        <v>3</v>
      </c>
      <c r="L54" s="156"/>
      <c r="M54" s="156"/>
      <c r="N54" s="156"/>
      <c r="O54" s="156"/>
      <c r="P54" s="156"/>
      <c r="Q54" s="156"/>
      <c r="R54" s="156"/>
      <c r="S54" s="172"/>
    </row>
    <row r="55" spans="1:19" ht="21" customHeight="1">
      <c r="A55" s="171"/>
      <c r="B55" s="168" t="s">
        <v>27</v>
      </c>
      <c r="C55" s="167"/>
      <c r="D55" s="169"/>
      <c r="E55" s="168" t="s">
        <v>29</v>
      </c>
      <c r="F55" s="167"/>
      <c r="G55" s="167"/>
      <c r="H55" s="167"/>
      <c r="I55" s="169"/>
      <c r="J55" s="156"/>
      <c r="K55" s="170"/>
      <c r="L55" s="168" t="s">
        <v>27</v>
      </c>
      <c r="M55" s="167"/>
      <c r="N55" s="169"/>
      <c r="O55" s="168" t="s">
        <v>29</v>
      </c>
      <c r="P55" s="167"/>
      <c r="Q55" s="167"/>
      <c r="R55" s="167"/>
      <c r="S55" s="166"/>
    </row>
    <row r="56" spans="1:19" ht="21" customHeight="1">
      <c r="A56" s="165" t="s">
        <v>26</v>
      </c>
      <c r="B56" s="161" t="s">
        <v>28</v>
      </c>
      <c r="C56" s="163"/>
      <c r="D56" s="162" t="s">
        <v>30</v>
      </c>
      <c r="E56" s="161" t="s">
        <v>28</v>
      </c>
      <c r="F56" s="160"/>
      <c r="G56" s="160"/>
      <c r="H56" s="159"/>
      <c r="I56" s="162" t="s">
        <v>30</v>
      </c>
      <c r="J56" s="156"/>
      <c r="K56" s="164" t="s">
        <v>26</v>
      </c>
      <c r="L56" s="161" t="s">
        <v>28</v>
      </c>
      <c r="M56" s="163"/>
      <c r="N56" s="162" t="s">
        <v>30</v>
      </c>
      <c r="O56" s="161" t="s">
        <v>28</v>
      </c>
      <c r="P56" s="160"/>
      <c r="Q56" s="160"/>
      <c r="R56" s="159"/>
      <c r="S56" s="158" t="s">
        <v>30</v>
      </c>
    </row>
    <row r="57" spans="1:19" ht="21" customHeight="1">
      <c r="A57" s="157"/>
      <c r="B57" s="153"/>
      <c r="C57" s="151"/>
      <c r="D57" s="154"/>
      <c r="E57" s="153"/>
      <c r="F57" s="152"/>
      <c r="G57" s="152"/>
      <c r="H57" s="151"/>
      <c r="I57" s="154"/>
      <c r="J57" s="156"/>
      <c r="K57" s="155"/>
      <c r="L57" s="153"/>
      <c r="M57" s="151"/>
      <c r="N57" s="154"/>
      <c r="O57" s="153"/>
      <c r="P57" s="152"/>
      <c r="Q57" s="152"/>
      <c r="R57" s="151"/>
      <c r="S57" s="150"/>
    </row>
    <row r="58" spans="1:19" ht="21" customHeight="1">
      <c r="A58" s="157"/>
      <c r="B58" s="153"/>
      <c r="C58" s="151"/>
      <c r="D58" s="154"/>
      <c r="E58" s="153"/>
      <c r="F58" s="152"/>
      <c r="G58" s="152"/>
      <c r="H58" s="151"/>
      <c r="I58" s="154"/>
      <c r="J58" s="156"/>
      <c r="K58" s="155"/>
      <c r="L58" s="153"/>
      <c r="M58" s="151"/>
      <c r="N58" s="154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2">
        <v>41972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43</v>
      </c>
      <c r="M1" s="97"/>
      <c r="N1" s="97"/>
      <c r="O1" s="98" t="s">
        <v>37</v>
      </c>
      <c r="P1" s="98"/>
      <c r="Q1" s="99">
        <v>41965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49</v>
      </c>
      <c r="B8" s="72"/>
      <c r="C8" s="10">
        <v>1</v>
      </c>
      <c r="D8" s="11">
        <v>147</v>
      </c>
      <c r="E8" s="12">
        <v>54</v>
      </c>
      <c r="F8" s="12">
        <v>3</v>
      </c>
      <c r="G8" s="13">
        <f>IF(AND(ISBLANK(D8),ISBLANK(E8)),"",D8+E8)</f>
        <v>201</v>
      </c>
      <c r="H8" s="14">
        <f>IF(OR(ISNUMBER($G8),ISNUMBER($Q8)),(SIGN(N($G8)-N($Q8))+1)/2,"")</f>
        <v>1</v>
      </c>
      <c r="I8" s="15"/>
      <c r="K8" s="71" t="s">
        <v>57</v>
      </c>
      <c r="L8" s="72"/>
      <c r="M8" s="10">
        <v>1</v>
      </c>
      <c r="N8" s="11">
        <v>137</v>
      </c>
      <c r="O8" s="12">
        <v>59</v>
      </c>
      <c r="P8" s="12">
        <v>7</v>
      </c>
      <c r="Q8" s="13">
        <f>IF(AND(ISBLANK(N8),ISBLANK(O8)),"",N8+O8)</f>
        <v>196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147</v>
      </c>
      <c r="E9" s="18">
        <v>60</v>
      </c>
      <c r="F9" s="18">
        <v>3</v>
      </c>
      <c r="G9" s="19">
        <f>IF(AND(ISBLANK(D9),ISBLANK(E9)),"",D9+E9)</f>
        <v>207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145</v>
      </c>
      <c r="O9" s="18">
        <v>54</v>
      </c>
      <c r="P9" s="18">
        <v>5</v>
      </c>
      <c r="Q9" s="19">
        <f>IF(AND(ISBLANK(N9),ISBLANK(O9)),"",N9+O9)</f>
        <v>199</v>
      </c>
      <c r="R9" s="20">
        <f>IF(ISNUMBER($H9),1-$H9,"")</f>
        <v>0</v>
      </c>
      <c r="S9" s="15"/>
    </row>
    <row r="10" spans="1:19" ht="12.75" customHeight="1" thickBot="1">
      <c r="A10" s="75" t="s">
        <v>48</v>
      </c>
      <c r="B10" s="7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5" t="s">
        <v>56</v>
      </c>
      <c r="L10" s="7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7"/>
      <c r="B11" s="7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1</v>
      </c>
      <c r="K11" s="77"/>
      <c r="L11" s="7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0</v>
      </c>
    </row>
    <row r="12" spans="1:19" ht="15.75" customHeight="1" thickBot="1">
      <c r="A12" s="79">
        <v>7732</v>
      </c>
      <c r="B12" s="80"/>
      <c r="C12" s="26" t="s">
        <v>12</v>
      </c>
      <c r="D12" s="27">
        <f>IF(ISNUMBER($G12),SUM(D8:D11),"")</f>
        <v>294</v>
      </c>
      <c r="E12" s="28">
        <f>IF(ISNUMBER($G12),SUM(E8:E11),"")</f>
        <v>114</v>
      </c>
      <c r="F12" s="28">
        <f>IF(ISNUMBER($G12),SUM(F8:F11),"")</f>
        <v>6</v>
      </c>
      <c r="G12" s="29">
        <f>IF(SUM($G8:$G11)+SUM($Q8:$Q11)&gt;0,SUM(G8:G11),"")</f>
        <v>408</v>
      </c>
      <c r="H12" s="27">
        <f>IF(ISNUMBER($G12),SUM(H8:H11),"")</f>
        <v>2</v>
      </c>
      <c r="I12" s="82"/>
      <c r="K12" s="79">
        <v>23463</v>
      </c>
      <c r="L12" s="80"/>
      <c r="M12" s="26" t="s">
        <v>12</v>
      </c>
      <c r="N12" s="27">
        <f>IF(ISNUMBER($G12),SUM(N8:N11),"")</f>
        <v>282</v>
      </c>
      <c r="O12" s="28">
        <f>IF(ISNUMBER($G12),SUM(O8:O11),"")</f>
        <v>113</v>
      </c>
      <c r="P12" s="28">
        <f>IF(ISNUMBER($G12),SUM(P8:P11),"")</f>
        <v>12</v>
      </c>
      <c r="Q12" s="29">
        <f>IF(SUM($G8:$G11)+SUM($Q8:$Q11)&gt;0,SUM(Q8:Q11),"")</f>
        <v>395</v>
      </c>
      <c r="R12" s="27">
        <f>IF(ISNUMBER($G12),SUM(R8:R11),"")</f>
        <v>0</v>
      </c>
      <c r="S12" s="82"/>
    </row>
    <row r="13" spans="1:19" ht="12.75" customHeight="1">
      <c r="A13" s="71" t="s">
        <v>51</v>
      </c>
      <c r="B13" s="72"/>
      <c r="C13" s="10">
        <v>1</v>
      </c>
      <c r="D13" s="11">
        <v>144</v>
      </c>
      <c r="E13" s="12">
        <v>54</v>
      </c>
      <c r="F13" s="12">
        <v>7</v>
      </c>
      <c r="G13" s="13">
        <f>IF(AND(ISBLANK(D13),ISBLANK(E13)),"",D13+E13)</f>
        <v>198</v>
      </c>
      <c r="H13" s="14">
        <f>IF(OR(ISNUMBER($G13),ISNUMBER($Q13)),(SIGN(N($G13)-N($Q13))+1)/2,"")</f>
        <v>1</v>
      </c>
      <c r="I13" s="15"/>
      <c r="K13" s="71" t="s">
        <v>59</v>
      </c>
      <c r="L13" s="72"/>
      <c r="M13" s="10">
        <v>1</v>
      </c>
      <c r="N13" s="11">
        <v>132</v>
      </c>
      <c r="O13" s="12">
        <v>53</v>
      </c>
      <c r="P13" s="12">
        <v>5</v>
      </c>
      <c r="Q13" s="13">
        <f>IF(AND(ISBLANK(N13),ISBLANK(O13)),"",N13+O13)</f>
        <v>185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146</v>
      </c>
      <c r="E14" s="18">
        <v>53</v>
      </c>
      <c r="F14" s="18">
        <v>4</v>
      </c>
      <c r="G14" s="19">
        <f>IF(AND(ISBLANK(D14),ISBLANK(E14)),"",D14+E14)</f>
        <v>199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143</v>
      </c>
      <c r="O14" s="18">
        <v>43</v>
      </c>
      <c r="P14" s="18">
        <v>4</v>
      </c>
      <c r="Q14" s="19">
        <f>IF(AND(ISBLANK(N14),ISBLANK(O14)),"",N14+O14)</f>
        <v>186</v>
      </c>
      <c r="R14" s="20">
        <f>IF(ISNUMBER($H14),1-$H14,"")</f>
        <v>0</v>
      </c>
      <c r="S14" s="15"/>
    </row>
    <row r="15" spans="1:19" ht="12.75" customHeight="1" thickBot="1">
      <c r="A15" s="75" t="s">
        <v>50</v>
      </c>
      <c r="B15" s="7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5" t="s">
        <v>58</v>
      </c>
      <c r="L15" s="7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7"/>
      <c r="B16" s="7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77"/>
      <c r="L16" s="7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79">
        <v>14852</v>
      </c>
      <c r="B17" s="80"/>
      <c r="C17" s="26" t="s">
        <v>12</v>
      </c>
      <c r="D17" s="27">
        <f>IF(ISNUMBER($G17),SUM(D13:D16),"")</f>
        <v>290</v>
      </c>
      <c r="E17" s="28">
        <f>IF(ISNUMBER($G17),SUM(E13:E16),"")</f>
        <v>107</v>
      </c>
      <c r="F17" s="28">
        <f>IF(ISNUMBER($G17),SUM(F13:F16),"")</f>
        <v>11</v>
      </c>
      <c r="G17" s="29">
        <f>IF(SUM($G13:$G16)+SUM($Q13:$Q16)&gt;0,SUM(G13:G16),"")</f>
        <v>397</v>
      </c>
      <c r="H17" s="27">
        <f>IF(ISNUMBER($G17),SUM(H13:H16),"")</f>
        <v>2</v>
      </c>
      <c r="I17" s="82"/>
      <c r="K17" s="79">
        <v>22394</v>
      </c>
      <c r="L17" s="80"/>
      <c r="M17" s="26" t="s">
        <v>12</v>
      </c>
      <c r="N17" s="27">
        <f>IF(ISNUMBER($G17),SUM(N13:N16),"")</f>
        <v>275</v>
      </c>
      <c r="O17" s="28">
        <f>IF(ISNUMBER($G17),SUM(O13:O16),"")</f>
        <v>96</v>
      </c>
      <c r="P17" s="28">
        <f>IF(ISNUMBER($G17),SUM(P13:P16),"")</f>
        <v>9</v>
      </c>
      <c r="Q17" s="29">
        <f>IF(SUM($G13:$G16)+SUM($Q13:$Q16)&gt;0,SUM(Q13:Q16),"")</f>
        <v>371</v>
      </c>
      <c r="R17" s="27">
        <f>IF(ISNUMBER($G17),SUM(R13:R16),"")</f>
        <v>0</v>
      </c>
      <c r="S17" s="82"/>
    </row>
    <row r="18" spans="1:19" ht="12.75" customHeight="1">
      <c r="A18" s="71" t="s">
        <v>53</v>
      </c>
      <c r="B18" s="72"/>
      <c r="C18" s="10">
        <v>1</v>
      </c>
      <c r="D18" s="11">
        <v>142</v>
      </c>
      <c r="E18" s="12">
        <v>71</v>
      </c>
      <c r="F18" s="12">
        <v>3</v>
      </c>
      <c r="G18" s="13">
        <f>IF(AND(ISBLANK(D18),ISBLANK(E18)),"",D18+E18)</f>
        <v>213</v>
      </c>
      <c r="H18" s="14">
        <f>IF(OR(ISNUMBER($G18),ISNUMBER($Q18)),(SIGN(N($G18)-N($Q18))+1)/2,"")</f>
        <v>1</v>
      </c>
      <c r="I18" s="15"/>
      <c r="K18" s="71" t="s">
        <v>61</v>
      </c>
      <c r="L18" s="72"/>
      <c r="M18" s="10">
        <v>1</v>
      </c>
      <c r="N18" s="11">
        <v>145</v>
      </c>
      <c r="O18" s="12">
        <v>44</v>
      </c>
      <c r="P18" s="12">
        <v>6</v>
      </c>
      <c r="Q18" s="13">
        <f>IF(AND(ISBLANK(N18),ISBLANK(O18)),"",N18+O18)</f>
        <v>189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142</v>
      </c>
      <c r="E19" s="18">
        <v>70</v>
      </c>
      <c r="F19" s="18">
        <v>5</v>
      </c>
      <c r="G19" s="19">
        <f>IF(AND(ISBLANK(D19),ISBLANK(E19)),"",D19+E19)</f>
        <v>212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134</v>
      </c>
      <c r="O19" s="18">
        <v>71</v>
      </c>
      <c r="P19" s="18">
        <v>3</v>
      </c>
      <c r="Q19" s="19">
        <f>IF(AND(ISBLANK(N19),ISBLANK(O19)),"",N19+O19)</f>
        <v>205</v>
      </c>
      <c r="R19" s="20">
        <f>IF(ISNUMBER($H19),1-$H19,"")</f>
        <v>0</v>
      </c>
      <c r="S19" s="15"/>
    </row>
    <row r="20" spans="1:19" ht="12.75" customHeight="1" thickBot="1">
      <c r="A20" s="75" t="s">
        <v>52</v>
      </c>
      <c r="B20" s="7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5" t="s">
        <v>60</v>
      </c>
      <c r="L20" s="7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7"/>
      <c r="B21" s="7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1</v>
      </c>
      <c r="K21" s="77"/>
      <c r="L21" s="7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0</v>
      </c>
    </row>
    <row r="22" spans="1:19" ht="15.75" customHeight="1" thickBot="1">
      <c r="A22" s="79">
        <v>8879</v>
      </c>
      <c r="B22" s="80"/>
      <c r="C22" s="26" t="s">
        <v>12</v>
      </c>
      <c r="D22" s="27">
        <f>IF(ISNUMBER($G22),SUM(D18:D21),"")</f>
        <v>284</v>
      </c>
      <c r="E22" s="28">
        <f>IF(ISNUMBER($G22),SUM(E18:E21),"")</f>
        <v>141</v>
      </c>
      <c r="F22" s="28">
        <f>IF(ISNUMBER($G22),SUM(F18:F21),"")</f>
        <v>8</v>
      </c>
      <c r="G22" s="29">
        <f>IF(SUM($G18:$G21)+SUM($Q18:$Q21)&gt;0,SUM(G18:G21),"")</f>
        <v>425</v>
      </c>
      <c r="H22" s="27">
        <f>IF(ISNUMBER($G22),SUM(H18:H21),"")</f>
        <v>2</v>
      </c>
      <c r="I22" s="82"/>
      <c r="K22" s="79">
        <v>14148</v>
      </c>
      <c r="L22" s="80"/>
      <c r="M22" s="26" t="s">
        <v>12</v>
      </c>
      <c r="N22" s="27">
        <f>IF(ISNUMBER($G22),SUM(N18:N21),"")</f>
        <v>279</v>
      </c>
      <c r="O22" s="28">
        <f>IF(ISNUMBER($G22),SUM(O18:O21),"")</f>
        <v>115</v>
      </c>
      <c r="P22" s="28">
        <f>IF(ISNUMBER($G22),SUM(P18:P21),"")</f>
        <v>9</v>
      </c>
      <c r="Q22" s="29">
        <f>IF(SUM($G18:$G21)+SUM($Q18:$Q21)&gt;0,SUM(Q18:Q21),"")</f>
        <v>394</v>
      </c>
      <c r="R22" s="27">
        <f>IF(ISNUMBER($G22),SUM(R18:R21),"")</f>
        <v>0</v>
      </c>
      <c r="S22" s="82"/>
    </row>
    <row r="23" spans="1:19" ht="12.75" customHeight="1">
      <c r="A23" s="71" t="s">
        <v>55</v>
      </c>
      <c r="B23" s="72"/>
      <c r="C23" s="10">
        <v>1</v>
      </c>
      <c r="D23" s="11">
        <v>138</v>
      </c>
      <c r="E23" s="12">
        <v>69</v>
      </c>
      <c r="F23" s="12">
        <v>1</v>
      </c>
      <c r="G23" s="13">
        <f>IF(AND(ISBLANK(D23),ISBLANK(E23)),"",D23+E23)</f>
        <v>207</v>
      </c>
      <c r="H23" s="14">
        <f>IF(OR(ISNUMBER($G23),ISNUMBER($Q23)),(SIGN(N($G23)-N($Q23))+1)/2,"")</f>
        <v>0</v>
      </c>
      <c r="I23" s="15"/>
      <c r="K23" s="71" t="s">
        <v>63</v>
      </c>
      <c r="L23" s="72"/>
      <c r="M23" s="10">
        <v>1</v>
      </c>
      <c r="N23" s="11">
        <v>140</v>
      </c>
      <c r="O23" s="12">
        <v>71</v>
      </c>
      <c r="P23" s="12">
        <v>2</v>
      </c>
      <c r="Q23" s="13">
        <f>IF(AND(ISBLANK(N23),ISBLANK(O23)),"",N23+O23)</f>
        <v>211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158</v>
      </c>
      <c r="E24" s="18">
        <v>70</v>
      </c>
      <c r="F24" s="18">
        <v>2</v>
      </c>
      <c r="G24" s="19">
        <f>IF(AND(ISBLANK(D24),ISBLANK(E24)),"",D24+E24)</f>
        <v>228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140</v>
      </c>
      <c r="O24" s="18">
        <v>61</v>
      </c>
      <c r="P24" s="18">
        <v>4</v>
      </c>
      <c r="Q24" s="19">
        <f>IF(AND(ISBLANK(N24),ISBLANK(O24)),"",N24+O24)</f>
        <v>201</v>
      </c>
      <c r="R24" s="20">
        <f>IF(ISNUMBER($H24),1-$H24,"")</f>
        <v>0</v>
      </c>
      <c r="S24" s="15"/>
    </row>
    <row r="25" spans="1:19" ht="12.75" customHeight="1" thickBot="1">
      <c r="A25" s="75" t="s">
        <v>54</v>
      </c>
      <c r="B25" s="7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5" t="s">
        <v>62</v>
      </c>
      <c r="L25" s="7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7"/>
      <c r="B26" s="7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7"/>
      <c r="L26" s="7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9">
        <v>11261</v>
      </c>
      <c r="B27" s="80"/>
      <c r="C27" s="26" t="s">
        <v>12</v>
      </c>
      <c r="D27" s="27">
        <f>IF(ISNUMBER($G27),SUM(D23:D26),"")</f>
        <v>296</v>
      </c>
      <c r="E27" s="28">
        <f>IF(ISNUMBER($G27),SUM(E23:E26),"")</f>
        <v>139</v>
      </c>
      <c r="F27" s="28">
        <f>IF(ISNUMBER($G27),SUM(F23:F26),"")</f>
        <v>3</v>
      </c>
      <c r="G27" s="29">
        <f>IF(SUM($G23:$G26)+SUM($Q23:$Q26)&gt;0,SUM(G23:G26),"")</f>
        <v>435</v>
      </c>
      <c r="H27" s="27">
        <f>IF(ISNUMBER($G27),SUM(H23:H26),"")</f>
        <v>1</v>
      </c>
      <c r="I27" s="82"/>
      <c r="K27" s="79">
        <v>8701</v>
      </c>
      <c r="L27" s="80"/>
      <c r="M27" s="26" t="s">
        <v>12</v>
      </c>
      <c r="N27" s="27">
        <f>IF(ISNUMBER($G27),SUM(N23:N26),"")</f>
        <v>280</v>
      </c>
      <c r="O27" s="28">
        <f>IF(ISNUMBER($G27),SUM(O23:O26),"")</f>
        <v>132</v>
      </c>
      <c r="P27" s="28">
        <f>IF(ISNUMBER($G27),SUM(P23:P26),"")</f>
        <v>6</v>
      </c>
      <c r="Q27" s="29">
        <f>IF(SUM($G23:$G26)+SUM($Q23:$Q26)&gt;0,SUM(Q23:Q26),"")</f>
        <v>412</v>
      </c>
      <c r="R27" s="27">
        <f>IF(ISNUMBER($G27),SUM(R23:R26),"")</f>
        <v>1</v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/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1164</v>
      </c>
      <c r="E39" s="34">
        <f>IF(ISNUMBER($G39),SUM(E12,E17,E22,E27,E32,E37),"")</f>
        <v>501</v>
      </c>
      <c r="F39" s="34">
        <f>IF(ISNUMBER($G39),SUM(F12,F17,F22,F27,F32,F37),"")</f>
        <v>28</v>
      </c>
      <c r="G39" s="35">
        <f>IF(SUM($G$8:$G$37)+SUM($Q$8:$Q$37)&gt;0,SUM(G12,G17,G22,G27,G32,G37),"")</f>
        <v>1665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1116</v>
      </c>
      <c r="O39" s="34">
        <f>IF(ISNUMBER($G39),SUM(O12,O17,O22,O27,O32,O37),"")</f>
        <v>456</v>
      </c>
      <c r="P39" s="34">
        <f>IF(ISNUMBER($G39),SUM(P12,P17,P22,P27,P32,P37),"")</f>
        <v>36</v>
      </c>
      <c r="Q39" s="35">
        <f>IF(SUM($G$8:$G$37)+SUM($Q$8:$Q$37)&gt;0,SUM(Q12,Q17,Q22,Q27,Q32,Q37),"")</f>
        <v>1572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44</v>
      </c>
      <c r="D41" s="122"/>
      <c r="E41" s="122"/>
      <c r="G41" s="107" t="s">
        <v>16</v>
      </c>
      <c r="H41" s="107"/>
      <c r="I41" s="39">
        <f>IF(ISNUMBER(I$39),SUM(I11,I16,I21,I26,I31,I36,I39),"")</f>
        <v>6</v>
      </c>
      <c r="K41" s="38"/>
      <c r="L41" s="42" t="s">
        <v>22</v>
      </c>
      <c r="M41" s="122" t="s">
        <v>45</v>
      </c>
      <c r="N41" s="122"/>
      <c r="O41" s="122"/>
      <c r="Q41" s="107" t="s">
        <v>16</v>
      </c>
      <c r="R41" s="107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46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47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B – KK Vyskov</v>
      </c>
    </row>
    <row r="46" spans="2:11" ht="19.5" customHeight="1">
      <c r="B46" s="2" t="s">
        <v>31</v>
      </c>
      <c r="C46" s="129">
        <v>0.50625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0.5701388888888889</v>
      </c>
      <c r="D47" s="106"/>
      <c r="I47" s="2" t="s">
        <v>34</v>
      </c>
      <c r="J47" s="106">
        <v>15</v>
      </c>
      <c r="K47" s="106"/>
      <c r="P47" s="2" t="s">
        <v>35</v>
      </c>
      <c r="Q47" s="121" t="s">
        <v>41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42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2014-11-22T12:44:08Z</cp:lastPrinted>
  <dcterms:created xsi:type="dcterms:W3CDTF">2005-07-26T20:23:27Z</dcterms:created>
  <dcterms:modified xsi:type="dcterms:W3CDTF">2014-11-30T08:25:45Z</dcterms:modified>
  <cp:category/>
  <cp:version/>
  <cp:contentType/>
  <cp:contentStatus/>
</cp:coreProperties>
</file>