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890" activeTab="0"/>
  </bookViews>
  <sheets>
    <sheet name="Vys B-NM" sheetId="1" r:id="rId1"/>
    <sheet name="HKK B-Sum" sheetId="2" r:id="rId2"/>
  </sheets>
  <definedNames/>
  <calcPr fullCalcOnLoad="1"/>
</workbook>
</file>

<file path=xl/sharedStrings.xml><?xml version="1.0" encoding="utf-8"?>
<sst xmlns="http://schemas.openxmlformats.org/spreadsheetml/2006/main" count="203" uniqueCount="84">
  <si>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</si>
  <si>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</si>
  <si>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</si>
  <si>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</si>
  <si>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</si>
  <si>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</si>
  <si>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</si>
  <si>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</si>
  <si>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</si>
  <si>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</si>
  <si>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</si>
  <si>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</si>
  <si>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</si>
  <si>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</si>
  <si>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</si>
  <si>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</si>
  <si>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</si>
  <si>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</si>
  <si>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</si>
  <si>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</si>
  <si>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</si>
  <si>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</si>
  <si>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</si>
  <si>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</si>
  <si>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</si>
  <si>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</si>
  <si>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</si>
  <si>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</si>
  <si>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</si>
  <si>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</si>
  <si>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</si>
  <si>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</si>
  <si>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</si>
  <si>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</si>
  <si>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</si>
  <si>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</si>
  <si>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</si>
  <si>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</si>
  <si>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</si>
  <si>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HKK Olomouc B</t>
  </si>
  <si>
    <t>10.09.2017</t>
  </si>
  <si>
    <t xml:space="preserve">27.09.2014, </t>
  </si>
  <si>
    <t>HKK Olomouc 1-4</t>
  </si>
  <si>
    <t>Libuše</t>
  </si>
  <si>
    <t>Mrázová</t>
  </si>
  <si>
    <t>Věra</t>
  </si>
  <si>
    <t>Zmitková</t>
  </si>
  <si>
    <t>Šárka</t>
  </si>
  <si>
    <t>Alena</t>
  </si>
  <si>
    <t>Machalíčková</t>
  </si>
  <si>
    <t>Olga</t>
  </si>
  <si>
    <t>Sedlářová</t>
  </si>
  <si>
    <t>Bedřiška</t>
  </si>
  <si>
    <t>Šrotová</t>
  </si>
  <si>
    <t>Kateřina</t>
  </si>
  <si>
    <t>Petková</t>
  </si>
  <si>
    <t>Ludmila</t>
  </si>
  <si>
    <t>Mederová</t>
  </si>
  <si>
    <t>Fajdeková Bohuslava</t>
  </si>
  <si>
    <t>Mederová Ludmila</t>
  </si>
  <si>
    <t>Škrobová Jaromíra</t>
  </si>
  <si>
    <t>II/0154</t>
  </si>
  <si>
    <t>Tögelová</t>
  </si>
  <si>
    <t>KK Šumperk</t>
  </si>
  <si>
    <t>II/417</t>
  </si>
  <si>
    <t>vedoucí družstev</t>
  </si>
  <si>
    <t>Libuše Kuběnová</t>
  </si>
  <si>
    <t>Milana Alánová</t>
  </si>
  <si>
    <t>Anna</t>
  </si>
  <si>
    <t>Milana</t>
  </si>
  <si>
    <t>Kuběnová</t>
  </si>
  <si>
    <t>Alánová</t>
  </si>
  <si>
    <t>Tereza</t>
  </si>
  <si>
    <t>Jana</t>
  </si>
  <si>
    <t>Buďová</t>
  </si>
  <si>
    <t>Kovářová</t>
  </si>
  <si>
    <t>Kurialová</t>
  </si>
  <si>
    <t>Miluše</t>
  </si>
  <si>
    <t>Jitka</t>
  </si>
  <si>
    <t>Svobodová</t>
  </si>
  <si>
    <t>Usnulová</t>
  </si>
  <si>
    <t>TJ NOVÉ MĚSTO NA MORAVĚ</t>
  </si>
  <si>
    <t>KK VYŠKOV "B"</t>
  </si>
  <si>
    <t>Vyškov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</si>
</sst>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\."/>
    <numFmt numFmtId="173" formatCode="?0\."/>
    <numFmt numFmtId="174" formatCode="?0"/>
    <numFmt numFmtId="175" formatCode="??0"/>
    <numFmt numFmtId="176" formatCode="??0;;"/>
    <numFmt numFmtId="177" formatCode="00000"/>
    <numFmt numFmtId="178" formatCode="dd/\ mm/\ yyyy"/>
    <numFmt numFmtId="179" formatCode="\×;\×;\×;\×"/>
    <numFmt numFmtId="180" formatCode="\X;\X;\X;\X"/>
    <numFmt numFmtId="181" formatCode="000\ 00"/>
    <numFmt numFmtId="182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82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82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5" fillId="0" borderId="58" xfId="0" applyFont="1" applyBorder="1" applyAlignment="1" applyProtection="1">
      <alignment horizontal="left" vertical="center"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20" fontId="11" fillId="0" borderId="60" xfId="0" applyNumberFormat="1" applyFont="1" applyBorder="1" applyAlignment="1" applyProtection="1">
      <alignment horizontal="center"/>
      <protection hidden="1" locked="0"/>
    </xf>
    <xf numFmtId="0" fontId="11" fillId="0" borderId="60" xfId="0" applyFont="1" applyBorder="1" applyAlignment="1" applyProtection="1">
      <alignment horizontal="center"/>
      <protection hidden="1" locked="0"/>
    </xf>
    <xf numFmtId="0" fontId="0" fillId="0" borderId="60" xfId="0" applyBorder="1" applyAlignment="1" applyProtection="1">
      <alignment/>
      <protection hidden="1" locked="0"/>
    </xf>
    <xf numFmtId="0" fontId="0" fillId="0" borderId="62" xfId="0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0" fillId="0" borderId="63" xfId="0" applyBorder="1" applyAlignment="1" applyProtection="1">
      <alignment horizontal="left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11" fillId="0" borderId="60" xfId="0" applyFont="1" applyBorder="1" applyAlignment="1" applyProtection="1">
      <alignment/>
      <protection hidden="1" locked="0"/>
    </xf>
    <xf numFmtId="20" fontId="11" fillId="0" borderId="62" xfId="0" applyNumberFormat="1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77" fontId="11" fillId="0" borderId="72" xfId="0" applyNumberFormat="1" applyFont="1" applyBorder="1" applyAlignment="1" applyProtection="1">
      <alignment horizontal="left" vertical="center" indent="1"/>
      <protection hidden="1" locked="0"/>
    </xf>
    <xf numFmtId="177" fontId="0" fillId="0" borderId="73" xfId="0" applyNumberFormat="1" applyBorder="1" applyAlignment="1" applyProtection="1">
      <alignment horizontal="left" vertical="center" indent="1"/>
      <protection hidden="1" locked="0"/>
    </xf>
    <xf numFmtId="0" fontId="10" fillId="0" borderId="74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60" xfId="0" applyNumberFormat="1" applyFont="1" applyBorder="1" applyAlignment="1" applyProtection="1">
      <alignment horizontal="center"/>
      <protection hidden="1" locked="0"/>
    </xf>
    <xf numFmtId="0" fontId="6" fillId="0" borderId="6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14" fontId="0" fillId="0" borderId="63" xfId="0" applyNumberFormat="1" applyBorder="1" applyAlignment="1" applyProtection="1">
      <alignment horizontal="left" indent="1"/>
      <protection hidden="1" locked="0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14" fontId="11" fillId="0" borderId="60" xfId="0" applyNumberFormat="1" applyFont="1" applyBorder="1" applyAlignment="1" applyProtection="1">
      <alignment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130" zoomScaleNormal="130" zoomScaleSheetLayoutView="75" zoomScalePageLayoutView="0" workbookViewId="0" topLeftCell="A1">
      <selection activeCell="C43" sqref="C43:H4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2" t="s">
        <v>0</v>
      </c>
      <c r="C1" s="122"/>
      <c r="D1" s="124" t="s">
        <v>1</v>
      </c>
      <c r="E1" s="124"/>
      <c r="F1" s="124"/>
      <c r="G1" s="124"/>
      <c r="H1" s="124"/>
      <c r="I1" s="124"/>
      <c r="K1" s="2" t="s">
        <v>38</v>
      </c>
      <c r="L1" s="118" t="s">
        <v>83</v>
      </c>
      <c r="M1" s="118"/>
      <c r="N1" s="118"/>
      <c r="O1" s="119" t="s">
        <v>37</v>
      </c>
      <c r="P1" s="119"/>
      <c r="Q1" s="120">
        <v>41909</v>
      </c>
      <c r="R1" s="121"/>
      <c r="S1" s="121"/>
    </row>
    <row r="2" spans="2:3" ht="6" customHeight="1" thickBot="1">
      <c r="B2" s="123"/>
      <c r="C2" s="123"/>
    </row>
    <row r="3" spans="1:19" ht="19.5" customHeight="1" thickBot="1">
      <c r="A3" s="3" t="s">
        <v>2</v>
      </c>
      <c r="B3" s="115" t="s">
        <v>82</v>
      </c>
      <c r="C3" s="116"/>
      <c r="D3" s="116"/>
      <c r="E3" s="116"/>
      <c r="F3" s="116"/>
      <c r="G3" s="116"/>
      <c r="H3" s="116"/>
      <c r="I3" s="117"/>
      <c r="K3" s="3" t="s">
        <v>3</v>
      </c>
      <c r="L3" s="115" t="s">
        <v>81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09" t="s">
        <v>4</v>
      </c>
      <c r="B5" s="110"/>
      <c r="C5" s="113" t="s">
        <v>5</v>
      </c>
      <c r="D5" s="125" t="s">
        <v>6</v>
      </c>
      <c r="E5" s="126"/>
      <c r="F5" s="126"/>
      <c r="G5" s="127"/>
      <c r="H5" s="128" t="s">
        <v>7</v>
      </c>
      <c r="I5" s="129"/>
      <c r="K5" s="109" t="s">
        <v>4</v>
      </c>
      <c r="L5" s="110"/>
      <c r="M5" s="113" t="s">
        <v>5</v>
      </c>
      <c r="N5" s="125" t="s">
        <v>6</v>
      </c>
      <c r="O5" s="126"/>
      <c r="P5" s="126"/>
      <c r="Q5" s="127"/>
      <c r="R5" s="128" t="s">
        <v>7</v>
      </c>
      <c r="S5" s="129"/>
    </row>
    <row r="6" spans="1:19" ht="12.75" customHeight="1" thickBot="1">
      <c r="A6" s="111" t="s">
        <v>8</v>
      </c>
      <c r="B6" s="112"/>
      <c r="C6" s="11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1" t="s">
        <v>8</v>
      </c>
      <c r="L6" s="112"/>
      <c r="M6" s="11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7" t="s">
        <v>80</v>
      </c>
      <c r="B8" s="98"/>
      <c r="C8" s="10">
        <v>1</v>
      </c>
      <c r="D8" s="11">
        <v>134</v>
      </c>
      <c r="E8" s="12">
        <v>54</v>
      </c>
      <c r="F8" s="12">
        <v>7</v>
      </c>
      <c r="G8" s="13">
        <f>IF(AND(ISBLANK(D8),ISBLANK(E8)),"",D8+E8)</f>
        <v>188</v>
      </c>
      <c r="H8" s="14">
        <f>IF(OR(ISNUMBER($G8),ISNUMBER($Q8)),(SIGN(N($G8)-N($Q8))+1)/2,"")</f>
        <v>1</v>
      </c>
      <c r="I8" s="15"/>
      <c r="K8" s="97" t="s">
        <v>79</v>
      </c>
      <c r="L8" s="98"/>
      <c r="M8" s="10">
        <v>1</v>
      </c>
      <c r="N8" s="11">
        <v>127</v>
      </c>
      <c r="O8" s="12">
        <v>51</v>
      </c>
      <c r="P8" s="12">
        <v>4</v>
      </c>
      <c r="Q8" s="13">
        <f>IF(AND(ISBLANK(N8),ISBLANK(O8)),"",N8+O8)</f>
        <v>178</v>
      </c>
      <c r="R8" s="14">
        <f>IF(ISNUMBER($H8),1-$H8,"")</f>
        <v>0</v>
      </c>
      <c r="S8" s="15"/>
    </row>
    <row r="9" spans="1:19" ht="12.75" customHeight="1">
      <c r="A9" s="99"/>
      <c r="B9" s="100"/>
      <c r="C9" s="16">
        <v>2</v>
      </c>
      <c r="D9" s="17">
        <v>146</v>
      </c>
      <c r="E9" s="18">
        <v>89</v>
      </c>
      <c r="F9" s="18">
        <v>1</v>
      </c>
      <c r="G9" s="19">
        <f>IF(AND(ISBLANK(D9),ISBLANK(E9)),"",D9+E9)</f>
        <v>235</v>
      </c>
      <c r="H9" s="20">
        <f>IF(OR(ISNUMBER($G9),ISNUMBER($Q9)),(SIGN(N($G9)-N($Q9))+1)/2,"")</f>
        <v>1</v>
      </c>
      <c r="I9" s="15"/>
      <c r="K9" s="99"/>
      <c r="L9" s="100"/>
      <c r="M9" s="16">
        <v>2</v>
      </c>
      <c r="N9" s="17">
        <v>121</v>
      </c>
      <c r="O9" s="18">
        <v>44</v>
      </c>
      <c r="P9" s="18">
        <v>9</v>
      </c>
      <c r="Q9" s="19">
        <f>IF(AND(ISBLANK(N9),ISBLANK(O9)),"",N9+O9)</f>
        <v>165</v>
      </c>
      <c r="R9" s="20">
        <f>IF(ISNUMBER($H9),1-$H9,"")</f>
        <v>0</v>
      </c>
      <c r="S9" s="15"/>
    </row>
    <row r="10" spans="1:19" ht="12.75" customHeight="1" thickBot="1">
      <c r="A10" s="101" t="s">
        <v>78</v>
      </c>
      <c r="B10" s="102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01" t="s">
        <v>77</v>
      </c>
      <c r="L10" s="102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3"/>
      <c r="B11" s="104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07">
        <f>IF(ISNUMBER(H12),(SIGN(1000*($H12-$R12)+$G12-$Q12)+1)/2,"")</f>
        <v>1</v>
      </c>
      <c r="K11" s="103"/>
      <c r="L11" s="104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07">
        <f>IF(ISNUMBER($I11),1-$I11,"")</f>
        <v>0</v>
      </c>
    </row>
    <row r="12" spans="1:19" ht="15.75" customHeight="1" thickBot="1">
      <c r="A12" s="105">
        <v>14309</v>
      </c>
      <c r="B12" s="106"/>
      <c r="C12" s="26" t="s">
        <v>12</v>
      </c>
      <c r="D12" s="27">
        <f>IF(ISNUMBER($G12),SUM(D8:D11),"")</f>
        <v>280</v>
      </c>
      <c r="E12" s="28">
        <f>IF(ISNUMBER($G12),SUM(E8:E11),"")</f>
        <v>143</v>
      </c>
      <c r="F12" s="28">
        <f>IF(ISNUMBER($G12),SUM(F8:F11),"")</f>
        <v>8</v>
      </c>
      <c r="G12" s="29">
        <f>IF(SUM($G8:$G11)+SUM($Q8:$Q11)&gt;0,SUM(G8:G11),"")</f>
        <v>423</v>
      </c>
      <c r="H12" s="27">
        <f>IF(ISNUMBER($G12),SUM(H8:H11),"")</f>
        <v>2</v>
      </c>
      <c r="I12" s="108"/>
      <c r="K12" s="105">
        <v>23747</v>
      </c>
      <c r="L12" s="106"/>
      <c r="M12" s="26" t="s">
        <v>12</v>
      </c>
      <c r="N12" s="27">
        <f>IF(ISNUMBER($G12),SUM(N8:N11),"")</f>
        <v>248</v>
      </c>
      <c r="O12" s="28">
        <f>IF(ISNUMBER($G12),SUM(O8:O11),"")</f>
        <v>95</v>
      </c>
      <c r="P12" s="28">
        <f>IF(ISNUMBER($G12),SUM(P8:P11),"")</f>
        <v>13</v>
      </c>
      <c r="Q12" s="29">
        <f>IF(SUM($G8:$G11)+SUM($Q8:$Q11)&gt;0,SUM(Q8:Q11),"")</f>
        <v>343</v>
      </c>
      <c r="R12" s="27">
        <f>IF(ISNUMBER($G12),SUM(R8:R11),"")</f>
        <v>0</v>
      </c>
      <c r="S12" s="108"/>
    </row>
    <row r="13" spans="1:19" ht="12.75" customHeight="1">
      <c r="A13" s="97" t="s">
        <v>76</v>
      </c>
      <c r="B13" s="98"/>
      <c r="C13" s="10">
        <v>1</v>
      </c>
      <c r="D13" s="11">
        <v>152</v>
      </c>
      <c r="E13" s="12">
        <v>71</v>
      </c>
      <c r="F13" s="12">
        <v>3</v>
      </c>
      <c r="G13" s="13">
        <f>IF(AND(ISBLANK(D13),ISBLANK(E13)),"",D13+E13)</f>
        <v>223</v>
      </c>
      <c r="H13" s="14">
        <f>IF(OR(ISNUMBER($G13),ISNUMBER($Q13)),(SIGN(N($G13)-N($Q13))+1)/2,"")</f>
        <v>1</v>
      </c>
      <c r="I13" s="15"/>
      <c r="K13" s="97" t="s">
        <v>70</v>
      </c>
      <c r="L13" s="98"/>
      <c r="M13" s="10">
        <v>1</v>
      </c>
      <c r="N13" s="11">
        <v>158</v>
      </c>
      <c r="O13" s="12">
        <v>62</v>
      </c>
      <c r="P13" s="12">
        <v>4</v>
      </c>
      <c r="Q13" s="13">
        <f>IF(AND(ISBLANK(N13),ISBLANK(O13)),"",N13+O13)</f>
        <v>220</v>
      </c>
      <c r="R13" s="14">
        <f>IF(ISNUMBER($H13),1-$H13,"")</f>
        <v>0</v>
      </c>
      <c r="S13" s="15"/>
    </row>
    <row r="14" spans="1:19" ht="12.75" customHeight="1">
      <c r="A14" s="99"/>
      <c r="B14" s="100"/>
      <c r="C14" s="16">
        <v>2</v>
      </c>
      <c r="D14" s="17">
        <v>147</v>
      </c>
      <c r="E14" s="18">
        <v>80</v>
      </c>
      <c r="F14" s="18">
        <v>3</v>
      </c>
      <c r="G14" s="19">
        <f>IF(AND(ISBLANK(D14),ISBLANK(E14)),"",D14+E14)</f>
        <v>227</v>
      </c>
      <c r="H14" s="20">
        <f>IF(OR(ISNUMBER($G14),ISNUMBER($Q14)),(SIGN(N($G14)-N($Q14))+1)/2,"")</f>
        <v>1</v>
      </c>
      <c r="I14" s="15"/>
      <c r="K14" s="99"/>
      <c r="L14" s="100"/>
      <c r="M14" s="16">
        <v>2</v>
      </c>
      <c r="N14" s="17">
        <v>149</v>
      </c>
      <c r="O14" s="18">
        <v>54</v>
      </c>
      <c r="P14" s="18">
        <v>5</v>
      </c>
      <c r="Q14" s="19">
        <f>IF(AND(ISBLANK(N14),ISBLANK(O14)),"",N14+O14)</f>
        <v>203</v>
      </c>
      <c r="R14" s="20">
        <f>IF(ISNUMBER($H14),1-$H14,"")</f>
        <v>0</v>
      </c>
      <c r="S14" s="15"/>
    </row>
    <row r="15" spans="1:19" ht="12.75" customHeight="1" thickBot="1">
      <c r="A15" s="101" t="s">
        <v>73</v>
      </c>
      <c r="B15" s="102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01" t="s">
        <v>43</v>
      </c>
      <c r="L15" s="102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3"/>
      <c r="B16" s="104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07">
        <f>IF(ISNUMBER(H17),(SIGN(1000*($H17-$R17)+$G17-$Q17)+1)/2,"")</f>
        <v>1</v>
      </c>
      <c r="K16" s="103"/>
      <c r="L16" s="104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07">
        <f>IF(ISNUMBER($I16),1-$I16,"")</f>
        <v>0</v>
      </c>
    </row>
    <row r="17" spans="1:19" ht="15.75" customHeight="1" thickBot="1">
      <c r="A17" s="105">
        <v>10360</v>
      </c>
      <c r="B17" s="106"/>
      <c r="C17" s="26" t="s">
        <v>12</v>
      </c>
      <c r="D17" s="27">
        <f>IF(ISNUMBER($G17),SUM(D13:D16),"")</f>
        <v>299</v>
      </c>
      <c r="E17" s="28">
        <f>IF(ISNUMBER($G17),SUM(E13:E16),"")</f>
        <v>151</v>
      </c>
      <c r="F17" s="28">
        <f>IF(ISNUMBER($G17),SUM(F13:F16),"")</f>
        <v>6</v>
      </c>
      <c r="G17" s="29">
        <f>IF(SUM($G13:$G16)+SUM($Q13:$Q16)&gt;0,SUM(G13:G16),"")</f>
        <v>450</v>
      </c>
      <c r="H17" s="27">
        <f>IF(ISNUMBER($G17),SUM(H13:H16),"")</f>
        <v>2</v>
      </c>
      <c r="I17" s="108"/>
      <c r="K17" s="105">
        <v>8901</v>
      </c>
      <c r="L17" s="106"/>
      <c r="M17" s="26" t="s">
        <v>12</v>
      </c>
      <c r="N17" s="27">
        <f>IF(ISNUMBER($G17),SUM(N13:N16),"")</f>
        <v>307</v>
      </c>
      <c r="O17" s="28">
        <f>IF(ISNUMBER($G17),SUM(O13:O16),"")</f>
        <v>116</v>
      </c>
      <c r="P17" s="28">
        <f>IF(ISNUMBER($G17),SUM(P13:P16),"")</f>
        <v>9</v>
      </c>
      <c r="Q17" s="29">
        <f>IF(SUM($G13:$G16)+SUM($Q13:$Q16)&gt;0,SUM(Q13:Q16),"")</f>
        <v>423</v>
      </c>
      <c r="R17" s="27">
        <f>IF(ISNUMBER($G17),SUM(R13:R16),"")</f>
        <v>0</v>
      </c>
      <c r="S17" s="108"/>
    </row>
    <row r="18" spans="1:19" ht="12.75" customHeight="1">
      <c r="A18" s="97" t="s">
        <v>75</v>
      </c>
      <c r="B18" s="98"/>
      <c r="C18" s="10">
        <v>1</v>
      </c>
      <c r="D18" s="11">
        <v>139</v>
      </c>
      <c r="E18" s="12">
        <v>59</v>
      </c>
      <c r="F18" s="12">
        <v>4</v>
      </c>
      <c r="G18" s="13">
        <f>IF(AND(ISBLANK(D18),ISBLANK(E18)),"",D18+E18)</f>
        <v>198</v>
      </c>
      <c r="H18" s="14">
        <f>IF(OR(ISNUMBER($G18),ISNUMBER($Q18)),(SIGN(N($G18)-N($Q18))+1)/2,"")</f>
        <v>0</v>
      </c>
      <c r="I18" s="15"/>
      <c r="K18" s="97" t="s">
        <v>74</v>
      </c>
      <c r="L18" s="98"/>
      <c r="M18" s="10">
        <v>1</v>
      </c>
      <c r="N18" s="11">
        <v>144</v>
      </c>
      <c r="O18" s="12">
        <v>59</v>
      </c>
      <c r="P18" s="12">
        <v>1</v>
      </c>
      <c r="Q18" s="13">
        <f>IF(AND(ISBLANK(N18),ISBLANK(O18)),"",N18+O18)</f>
        <v>203</v>
      </c>
      <c r="R18" s="14">
        <f>IF(ISNUMBER($H18),1-$H18,"")</f>
        <v>1</v>
      </c>
      <c r="S18" s="15"/>
    </row>
    <row r="19" spans="1:19" ht="12.75" customHeight="1">
      <c r="A19" s="99"/>
      <c r="B19" s="100"/>
      <c r="C19" s="16">
        <v>2</v>
      </c>
      <c r="D19" s="17">
        <v>123</v>
      </c>
      <c r="E19" s="18">
        <v>62</v>
      </c>
      <c r="F19" s="18">
        <v>4</v>
      </c>
      <c r="G19" s="19">
        <f>IF(AND(ISBLANK(D19),ISBLANK(E19)),"",D19+E19)</f>
        <v>185</v>
      </c>
      <c r="H19" s="20">
        <f>IF(OR(ISNUMBER($G19),ISNUMBER($Q19)),(SIGN(N($G19)-N($Q19))+1)/2,"")</f>
        <v>0</v>
      </c>
      <c r="I19" s="15"/>
      <c r="K19" s="99"/>
      <c r="L19" s="100"/>
      <c r="M19" s="16">
        <v>2</v>
      </c>
      <c r="N19" s="17">
        <v>160</v>
      </c>
      <c r="O19" s="18">
        <v>98</v>
      </c>
      <c r="P19" s="18">
        <v>2</v>
      </c>
      <c r="Q19" s="19">
        <f>IF(AND(ISBLANK(N19),ISBLANK(O19)),"",N19+O19)</f>
        <v>258</v>
      </c>
      <c r="R19" s="20">
        <f>IF(ISNUMBER($H19),1-$H19,"")</f>
        <v>1</v>
      </c>
      <c r="S19" s="15"/>
    </row>
    <row r="20" spans="1:19" ht="12.75" customHeight="1" thickBot="1">
      <c r="A20" s="101" t="s">
        <v>73</v>
      </c>
      <c r="B20" s="102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01" t="s">
        <v>72</v>
      </c>
      <c r="L20" s="102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3"/>
      <c r="B21" s="104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07">
        <f>IF(ISNUMBER(H22),(SIGN(1000*($H22-$R22)+$G22-$Q22)+1)/2,"")</f>
        <v>0</v>
      </c>
      <c r="K21" s="103"/>
      <c r="L21" s="104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07">
        <f>IF(ISNUMBER($I21),1-$I21,"")</f>
        <v>1</v>
      </c>
    </row>
    <row r="22" spans="1:19" ht="15.75" customHeight="1" thickBot="1">
      <c r="A22" s="105">
        <v>8701</v>
      </c>
      <c r="B22" s="106"/>
      <c r="C22" s="26" t="s">
        <v>12</v>
      </c>
      <c r="D22" s="27">
        <f>IF(ISNUMBER($G22),SUM(D18:D21),"")</f>
        <v>262</v>
      </c>
      <c r="E22" s="28">
        <f>IF(ISNUMBER($G22),SUM(E18:E21),"")</f>
        <v>121</v>
      </c>
      <c r="F22" s="28">
        <f>IF(ISNUMBER($G22),SUM(F18:F21),"")</f>
        <v>8</v>
      </c>
      <c r="G22" s="29">
        <f>IF(SUM($G18:$G21)+SUM($Q18:$Q21)&gt;0,SUM(G18:G21),"")</f>
        <v>383</v>
      </c>
      <c r="H22" s="27">
        <f>IF(ISNUMBER($G22),SUM(H18:H21),"")</f>
        <v>0</v>
      </c>
      <c r="I22" s="108"/>
      <c r="K22" s="105">
        <v>20733</v>
      </c>
      <c r="L22" s="106"/>
      <c r="M22" s="26" t="s">
        <v>12</v>
      </c>
      <c r="N22" s="27">
        <f>IF(ISNUMBER($G22),SUM(N18:N21),"")</f>
        <v>304</v>
      </c>
      <c r="O22" s="28">
        <f>IF(ISNUMBER($G22),SUM(O18:O21),"")</f>
        <v>157</v>
      </c>
      <c r="P22" s="28">
        <f>IF(ISNUMBER($G22),SUM(P18:P21),"")</f>
        <v>3</v>
      </c>
      <c r="Q22" s="29">
        <f>IF(SUM($G18:$G21)+SUM($Q18:$Q21)&gt;0,SUM(Q18:Q21),"")</f>
        <v>461</v>
      </c>
      <c r="R22" s="27">
        <f>IF(ISNUMBER($G22),SUM(R18:R21),"")</f>
        <v>2</v>
      </c>
      <c r="S22" s="108"/>
    </row>
    <row r="23" spans="1:19" ht="12.75" customHeight="1">
      <c r="A23" s="97" t="s">
        <v>71</v>
      </c>
      <c r="B23" s="98"/>
      <c r="C23" s="10">
        <v>1</v>
      </c>
      <c r="D23" s="11">
        <v>147</v>
      </c>
      <c r="E23" s="12">
        <v>89</v>
      </c>
      <c r="F23" s="12">
        <v>0</v>
      </c>
      <c r="G23" s="13">
        <f>IF(AND(ISBLANK(D23),ISBLANK(E23)),"",D23+E23)</f>
        <v>236</v>
      </c>
      <c r="H23" s="14">
        <f>IF(OR(ISNUMBER($G23),ISNUMBER($Q23)),(SIGN(N($G23)-N($Q23))+1)/2,"")</f>
        <v>1</v>
      </c>
      <c r="I23" s="15"/>
      <c r="K23" s="97" t="s">
        <v>70</v>
      </c>
      <c r="L23" s="98"/>
      <c r="M23" s="10">
        <v>1</v>
      </c>
      <c r="N23" s="11">
        <v>137</v>
      </c>
      <c r="O23" s="12">
        <v>75</v>
      </c>
      <c r="P23" s="12">
        <v>3</v>
      </c>
      <c r="Q23" s="13">
        <f>IF(AND(ISBLANK(N23),ISBLANK(O23)),"",N23+O23)</f>
        <v>212</v>
      </c>
      <c r="R23" s="14">
        <f>IF(ISNUMBER($H23),1-$H23,"")</f>
        <v>0</v>
      </c>
      <c r="S23" s="15"/>
    </row>
    <row r="24" spans="1:19" ht="12.75" customHeight="1">
      <c r="A24" s="99"/>
      <c r="B24" s="100"/>
      <c r="C24" s="16">
        <v>2</v>
      </c>
      <c r="D24" s="17">
        <v>144</v>
      </c>
      <c r="E24" s="18">
        <v>78</v>
      </c>
      <c r="F24" s="18">
        <v>4</v>
      </c>
      <c r="G24" s="19">
        <f>IF(AND(ISBLANK(D24),ISBLANK(E24)),"",D24+E24)</f>
        <v>222</v>
      </c>
      <c r="H24" s="20">
        <f>IF(OR(ISNUMBER($G24),ISNUMBER($Q24)),(SIGN(N($G24)-N($Q24))+1)/2,"")</f>
        <v>0</v>
      </c>
      <c r="I24" s="15"/>
      <c r="K24" s="99"/>
      <c r="L24" s="100"/>
      <c r="M24" s="16">
        <v>2</v>
      </c>
      <c r="N24" s="17">
        <v>152</v>
      </c>
      <c r="O24" s="18">
        <v>79</v>
      </c>
      <c r="P24" s="18">
        <v>2</v>
      </c>
      <c r="Q24" s="19">
        <f>IF(AND(ISBLANK(N24),ISBLANK(O24)),"",N24+O24)</f>
        <v>231</v>
      </c>
      <c r="R24" s="20">
        <f>IF(ISNUMBER($H24),1-$H24,"")</f>
        <v>1</v>
      </c>
      <c r="S24" s="15"/>
    </row>
    <row r="25" spans="1:19" ht="12.75" customHeight="1" thickBot="1">
      <c r="A25" s="101" t="s">
        <v>69</v>
      </c>
      <c r="B25" s="102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01" t="s">
        <v>68</v>
      </c>
      <c r="L25" s="102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3"/>
      <c r="B26" s="104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07">
        <f>IF(ISNUMBER(H27),(SIGN(1000*($H27-$R27)+$G27-$Q27)+1)/2,"")</f>
        <v>1</v>
      </c>
      <c r="K26" s="103"/>
      <c r="L26" s="104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07">
        <f>IF(ISNUMBER($I26),1-$I26,"")</f>
        <v>0</v>
      </c>
    </row>
    <row r="27" spans="1:19" ht="15.75" customHeight="1" thickBot="1">
      <c r="A27" s="105">
        <v>14148</v>
      </c>
      <c r="B27" s="106"/>
      <c r="C27" s="26" t="s">
        <v>12</v>
      </c>
      <c r="D27" s="27">
        <f>IF(ISNUMBER($G27),SUM(D23:D26),"")</f>
        <v>291</v>
      </c>
      <c r="E27" s="28">
        <f>IF(ISNUMBER($G27),SUM(E23:E26),"")</f>
        <v>167</v>
      </c>
      <c r="F27" s="28">
        <f>IF(ISNUMBER($G27),SUM(F23:F26),"")</f>
        <v>4</v>
      </c>
      <c r="G27" s="29">
        <f>IF(SUM($G23:$G26)+SUM($Q23:$Q26)&gt;0,SUM(G23:G26),"")</f>
        <v>458</v>
      </c>
      <c r="H27" s="27">
        <f>IF(ISNUMBER($G27),SUM(H23:H26),"")</f>
        <v>1</v>
      </c>
      <c r="I27" s="108"/>
      <c r="K27" s="105">
        <v>19402</v>
      </c>
      <c r="L27" s="106"/>
      <c r="M27" s="26" t="s">
        <v>12</v>
      </c>
      <c r="N27" s="27">
        <f>IF(ISNUMBER($G27),SUM(N23:N26),"")</f>
        <v>289</v>
      </c>
      <c r="O27" s="28">
        <f>IF(ISNUMBER($G27),SUM(O23:O26),"")</f>
        <v>154</v>
      </c>
      <c r="P27" s="28">
        <f>IF(ISNUMBER($G27),SUM(P23:P26),"")</f>
        <v>5</v>
      </c>
      <c r="Q27" s="29">
        <f>IF(SUM($G23:$G26)+SUM($Q23:$Q26)&gt;0,SUM(Q23:Q26),"")</f>
        <v>443</v>
      </c>
      <c r="R27" s="27">
        <f>IF(ISNUMBER($G27),SUM(R23:R26),"")</f>
        <v>1</v>
      </c>
      <c r="S27" s="108"/>
    </row>
    <row r="28" spans="1:19" ht="12.75" customHeight="1">
      <c r="A28" s="97"/>
      <c r="B28" s="98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97"/>
      <c r="L28" s="98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99"/>
      <c r="B29" s="100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99"/>
      <c r="L29" s="100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01"/>
      <c r="B30" s="102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01"/>
      <c r="L30" s="102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3"/>
      <c r="B31" s="104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07">
        <f>IF(ISNUMBER(H32),(SIGN(1000*($H32-$R32)+$G32-$Q32)+1)/2,"")</f>
      </c>
      <c r="K31" s="103"/>
      <c r="L31" s="104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07">
        <f>IF(ISNUMBER($I31),1-$I31,"")</f>
      </c>
    </row>
    <row r="32" spans="1:19" ht="15.75" customHeight="1" thickBot="1">
      <c r="A32" s="105"/>
      <c r="B32" s="106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08"/>
      <c r="K32" s="105"/>
      <c r="L32" s="106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08"/>
    </row>
    <row r="33" spans="1:19" ht="12.75" customHeight="1">
      <c r="A33" s="97"/>
      <c r="B33" s="98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97"/>
      <c r="L33" s="98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99"/>
      <c r="B34" s="100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99"/>
      <c r="L34" s="100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01"/>
      <c r="B35" s="102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01"/>
      <c r="L35" s="102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3"/>
      <c r="B36" s="104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07">
        <f>IF(ISNUMBER(H37),(SIGN(1000*($H37-$R37)+$G37-$Q37)+1)/2,"")</f>
      </c>
      <c r="K36" s="103"/>
      <c r="L36" s="104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07">
        <f>IF(ISNUMBER($I36),1-$I36,"")</f>
      </c>
    </row>
    <row r="37" spans="1:19" ht="15.75" customHeight="1" thickBot="1">
      <c r="A37" s="105"/>
      <c r="B37" s="106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08"/>
      <c r="K37" s="105"/>
      <c r="L37" s="106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08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1132</v>
      </c>
      <c r="E39" s="34">
        <f>IF(ISNUMBER($G39),SUM(E12,E17,E22,E27,E32,E37),"")</f>
        <v>582</v>
      </c>
      <c r="F39" s="34">
        <f>IF(ISNUMBER($G39),SUM(F12,F17,F22,F27,F32,F37),"")</f>
        <v>26</v>
      </c>
      <c r="G39" s="35">
        <f>IF(SUM($G$8:$G$37)+SUM($Q$8:$Q$37)&gt;0,SUM(G12,G17,G22,G27,G32,G37),"")</f>
        <v>1714</v>
      </c>
      <c r="H39" s="36">
        <f>IF(SUM($G$8:$G$37)+SUM($Q$8:$Q$37)&gt;0,SUM(H12,H17,H22,H27,H32,H37),"")</f>
        <v>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1148</v>
      </c>
      <c r="O39" s="34">
        <f>IF(ISNUMBER($G39),SUM(O12,O17,O22,O27,O32,O37),"")</f>
        <v>522</v>
      </c>
      <c r="P39" s="34">
        <f>IF(ISNUMBER($G39),SUM(P12,P17,P22,P27,P32,P37),"")</f>
        <v>30</v>
      </c>
      <c r="Q39" s="35">
        <f>IF(SUM($G$8:$G$37)+SUM($Q$8:$Q$37)&gt;0,SUM(Q12,Q17,Q22,Q27,Q32,Q37),"")</f>
        <v>1670</v>
      </c>
      <c r="R39" s="36">
        <f>IF(SUM($G$8:$G$37)+SUM($Q$8:$Q$37)&gt;0,SUM(R12,R17,R22,R27,R32,R37),"")</f>
        <v>3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7" t="s">
        <v>67</v>
      </c>
      <c r="D41" s="77"/>
      <c r="E41" s="77"/>
      <c r="G41" s="93"/>
      <c r="H41" s="93"/>
      <c r="I41" s="39">
        <f>IF(ISNUMBER(I$39),SUM(I11,I16,I21,I26,I31,I36,I39),"")</f>
        <v>5</v>
      </c>
      <c r="K41" s="38"/>
      <c r="L41" s="42" t="s">
        <v>22</v>
      </c>
      <c r="M41" s="77" t="s">
        <v>66</v>
      </c>
      <c r="N41" s="77"/>
      <c r="O41" s="77"/>
      <c r="Q41" s="93" t="s">
        <v>16</v>
      </c>
      <c r="R41" s="93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78"/>
      <c r="D42" s="78"/>
      <c r="E42" s="78"/>
      <c r="G42" s="41"/>
      <c r="H42" s="41"/>
      <c r="I42" s="41"/>
      <c r="K42" s="38"/>
      <c r="L42" s="42" t="s">
        <v>21</v>
      </c>
      <c r="M42" s="78"/>
      <c r="N42" s="78"/>
      <c r="O42" s="7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65</v>
      </c>
      <c r="D43" s="73"/>
      <c r="E43" s="73"/>
      <c r="F43" s="73"/>
      <c r="G43" s="73"/>
      <c r="H43" s="73"/>
      <c r="I43" s="42"/>
      <c r="J43" s="42"/>
      <c r="K43" s="42" t="s">
        <v>25</v>
      </c>
      <c r="L43" s="79" t="s">
        <v>64</v>
      </c>
      <c r="M43" s="79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VYŠKOV "B" – TJ NOVÉ MĚSTO NA MORAVĚ</v>
      </c>
    </row>
    <row r="46" spans="2:11" ht="19.5" customHeight="1">
      <c r="B46" s="2" t="s">
        <v>31</v>
      </c>
      <c r="C46" s="75">
        <v>0.517361111111111</v>
      </c>
      <c r="D46" s="76"/>
      <c r="I46" s="2" t="s">
        <v>33</v>
      </c>
      <c r="J46" s="76">
        <v>20</v>
      </c>
      <c r="K46" s="76"/>
    </row>
    <row r="47" spans="2:19" ht="19.5" customHeight="1">
      <c r="B47" s="2" t="s">
        <v>32</v>
      </c>
      <c r="C47" s="95">
        <v>0.5833333333333334</v>
      </c>
      <c r="D47" s="96"/>
      <c r="I47" s="2" t="s">
        <v>34</v>
      </c>
      <c r="J47" s="96">
        <v>10</v>
      </c>
      <c r="K47" s="96"/>
      <c r="P47" s="2" t="s">
        <v>35</v>
      </c>
      <c r="Q47" s="134">
        <v>42613</v>
      </c>
      <c r="R47" s="94"/>
      <c r="S47" s="94"/>
    </row>
    <row r="48" ht="9.75" customHeight="1"/>
    <row r="49" spans="1:19" ht="15" customHeight="1">
      <c r="A49" s="87" t="s">
        <v>17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81" customHeight="1">
      <c r="A50" s="90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</row>
    <row r="51" ht="4.5" customHeight="1"/>
    <row r="52" spans="1:19" ht="15" customHeight="1">
      <c r="A52" s="87" t="s">
        <v>18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3" t="s">
        <v>19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1"/>
    </row>
    <row r="62" spans="1:19" ht="81" customHeight="1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7" t="s">
        <v>20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</row>
    <row r="65" spans="1:19" ht="81" customHeight="1">
      <c r="A65" s="90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/>
    </row>
    <row r="66" spans="1:8" ht="30" customHeight="1">
      <c r="A66" s="65"/>
      <c r="B66" s="66" t="s">
        <v>36</v>
      </c>
      <c r="C66" s="130">
        <v>41909</v>
      </c>
      <c r="D66" s="80"/>
      <c r="E66" s="80"/>
      <c r="F66" s="80"/>
      <c r="G66" s="80"/>
      <c r="H66" s="80"/>
    </row>
  </sheetData>
  <sheetProtection password="FC6B" sheet="1" objects="1" scenarios="1"/>
  <mergeCells count="95">
    <mergeCell ref="L57:M57"/>
    <mergeCell ref="L58:M58"/>
    <mergeCell ref="A50:S50"/>
    <mergeCell ref="C46:D46"/>
    <mergeCell ref="J46:K46"/>
    <mergeCell ref="C47:D47"/>
    <mergeCell ref="E58:H58"/>
    <mergeCell ref="C66:H66"/>
    <mergeCell ref="A61:S61"/>
    <mergeCell ref="A62:S62"/>
    <mergeCell ref="A64:S64"/>
    <mergeCell ref="A65:S65"/>
    <mergeCell ref="O57:R57"/>
    <mergeCell ref="B57:C57"/>
    <mergeCell ref="O58:R58"/>
    <mergeCell ref="B58:C58"/>
    <mergeCell ref="E57:H57"/>
    <mergeCell ref="C42:E42"/>
    <mergeCell ref="C43:H43"/>
    <mergeCell ref="A52:S52"/>
    <mergeCell ref="Q47:S47"/>
    <mergeCell ref="A49:S49"/>
    <mergeCell ref="J47:K47"/>
    <mergeCell ref="L43:M43"/>
    <mergeCell ref="M42:O42"/>
    <mergeCell ref="P43:S43"/>
    <mergeCell ref="A33:B34"/>
    <mergeCell ref="A35:B36"/>
    <mergeCell ref="A28:B29"/>
    <mergeCell ref="A30:B31"/>
    <mergeCell ref="A32:B32"/>
    <mergeCell ref="M41:O41"/>
    <mergeCell ref="G41:H41"/>
    <mergeCell ref="A37:B37"/>
    <mergeCell ref="C41:E41"/>
    <mergeCell ref="K23:L24"/>
    <mergeCell ref="K28:L29"/>
    <mergeCell ref="K30:L31"/>
    <mergeCell ref="K32:L32"/>
    <mergeCell ref="K27:L27"/>
    <mergeCell ref="Q41:R41"/>
    <mergeCell ref="D5:G5"/>
    <mergeCell ref="A6:B6"/>
    <mergeCell ref="A27:B27"/>
    <mergeCell ref="A18:B19"/>
    <mergeCell ref="A20:B21"/>
    <mergeCell ref="A22:B22"/>
    <mergeCell ref="A17:B17"/>
    <mergeCell ref="A23:B24"/>
    <mergeCell ref="A25:B26"/>
    <mergeCell ref="I11:I12"/>
    <mergeCell ref="H5:I5"/>
    <mergeCell ref="K17:L17"/>
    <mergeCell ref="K10:L11"/>
    <mergeCell ref="K13:L14"/>
    <mergeCell ref="K15:L16"/>
    <mergeCell ref="B3:I3"/>
    <mergeCell ref="B1:C2"/>
    <mergeCell ref="D1:I1"/>
    <mergeCell ref="C5:C6"/>
    <mergeCell ref="I36:I37"/>
    <mergeCell ref="I31:I32"/>
    <mergeCell ref="I21:I22"/>
    <mergeCell ref="I26:I27"/>
    <mergeCell ref="A15:B16"/>
    <mergeCell ref="A5:B5"/>
    <mergeCell ref="L3:S3"/>
    <mergeCell ref="L1:N1"/>
    <mergeCell ref="O1:P1"/>
    <mergeCell ref="Q1:S1"/>
    <mergeCell ref="N5:Q5"/>
    <mergeCell ref="M5:M6"/>
    <mergeCell ref="K5:L5"/>
    <mergeCell ref="K6:L6"/>
    <mergeCell ref="R5:S5"/>
    <mergeCell ref="K18:L19"/>
    <mergeCell ref="K20:L21"/>
    <mergeCell ref="K22:L22"/>
    <mergeCell ref="A8:B9"/>
    <mergeCell ref="A10:B11"/>
    <mergeCell ref="I16:I17"/>
    <mergeCell ref="A13:B14"/>
    <mergeCell ref="A12:B12"/>
    <mergeCell ref="K12:L12"/>
    <mergeCell ref="K8:L9"/>
    <mergeCell ref="S16:S17"/>
    <mergeCell ref="S11:S12"/>
    <mergeCell ref="S36:S37"/>
    <mergeCell ref="K33:L34"/>
    <mergeCell ref="S26:S27"/>
    <mergeCell ref="S31:S32"/>
    <mergeCell ref="K25:L26"/>
    <mergeCell ref="K35:L36"/>
    <mergeCell ref="K37:L37"/>
    <mergeCell ref="S21:S22"/>
  </mergeCells>
  <dataValidations count="4"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A12:B12 A17:B17 S57:S58 A32:B32 A37:B37 K12:L12 K17:L17 K22:L22 K27:L27 K32:L32 K37:L37 D57:D58 I57:I58 N57:N58">
      <formula1>0</formula1>
      <formula2>99999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120" zoomScaleNormal="120" zoomScalePageLayoutView="0" workbookViewId="0" topLeftCell="A1">
      <selection activeCell="K10" sqref="K10:L1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2" t="s">
        <v>0</v>
      </c>
      <c r="C1" s="122"/>
      <c r="D1" s="124" t="s">
        <v>1</v>
      </c>
      <c r="E1" s="124"/>
      <c r="F1" s="124"/>
      <c r="G1" s="124"/>
      <c r="H1" s="124"/>
      <c r="I1" s="124"/>
      <c r="K1" s="2" t="s">
        <v>38</v>
      </c>
      <c r="L1" s="118" t="s">
        <v>42</v>
      </c>
      <c r="M1" s="118"/>
      <c r="N1" s="118"/>
      <c r="O1" s="119" t="s">
        <v>37</v>
      </c>
      <c r="P1" s="119"/>
      <c r="Q1" s="120">
        <v>41909</v>
      </c>
      <c r="R1" s="121"/>
      <c r="S1" s="121"/>
    </row>
    <row r="2" spans="2:3" ht="6" customHeight="1" thickBot="1">
      <c r="B2" s="123"/>
      <c r="C2" s="123"/>
    </row>
    <row r="3" spans="1:19" ht="19.5" customHeight="1" thickBot="1">
      <c r="A3" s="3" t="s">
        <v>2</v>
      </c>
      <c r="B3" s="115" t="s">
        <v>39</v>
      </c>
      <c r="C3" s="116"/>
      <c r="D3" s="116"/>
      <c r="E3" s="116"/>
      <c r="F3" s="116"/>
      <c r="G3" s="116"/>
      <c r="H3" s="116"/>
      <c r="I3" s="117"/>
      <c r="K3" s="3" t="s">
        <v>3</v>
      </c>
      <c r="L3" s="115" t="s">
        <v>63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09" t="s">
        <v>4</v>
      </c>
      <c r="B5" s="110"/>
      <c r="C5" s="113" t="s">
        <v>5</v>
      </c>
      <c r="D5" s="125" t="s">
        <v>6</v>
      </c>
      <c r="E5" s="126"/>
      <c r="F5" s="126"/>
      <c r="G5" s="127"/>
      <c r="H5" s="128" t="s">
        <v>7</v>
      </c>
      <c r="I5" s="129"/>
      <c r="K5" s="109" t="s">
        <v>4</v>
      </c>
      <c r="L5" s="110"/>
      <c r="M5" s="113" t="s">
        <v>5</v>
      </c>
      <c r="N5" s="125" t="s">
        <v>6</v>
      </c>
      <c r="O5" s="126"/>
      <c r="P5" s="126"/>
      <c r="Q5" s="127"/>
      <c r="R5" s="128" t="s">
        <v>7</v>
      </c>
      <c r="S5" s="129"/>
    </row>
    <row r="6" spans="1:19" ht="12.75" customHeight="1" thickBot="1">
      <c r="A6" s="111" t="s">
        <v>8</v>
      </c>
      <c r="B6" s="112"/>
      <c r="C6" s="11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1" t="s">
        <v>8</v>
      </c>
      <c r="L6" s="112"/>
      <c r="M6" s="11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7" t="s">
        <v>44</v>
      </c>
      <c r="B8" s="98"/>
      <c r="C8" s="10">
        <v>1</v>
      </c>
      <c r="D8" s="11">
        <v>142</v>
      </c>
      <c r="E8" s="12">
        <v>63</v>
      </c>
      <c r="F8" s="12">
        <v>5</v>
      </c>
      <c r="G8" s="13">
        <f>IF(AND(ISBLANK(D8),ISBLANK(E8)),"",D8+E8)</f>
        <v>205</v>
      </c>
      <c r="H8" s="14">
        <f>IF(OR(ISNUMBER($G8),ISNUMBER($Q8)),(SIGN(N($G8)-N($Q8))+1)/2,"")</f>
        <v>1</v>
      </c>
      <c r="I8" s="15"/>
      <c r="K8" s="97" t="s">
        <v>51</v>
      </c>
      <c r="L8" s="98"/>
      <c r="M8" s="10">
        <v>1</v>
      </c>
      <c r="N8" s="11">
        <v>126</v>
      </c>
      <c r="O8" s="12">
        <v>71</v>
      </c>
      <c r="P8" s="12">
        <v>3</v>
      </c>
      <c r="Q8" s="13">
        <f>IF(AND(ISBLANK(N8),ISBLANK(O8)),"",N8+O8)</f>
        <v>197</v>
      </c>
      <c r="R8" s="14">
        <f>IF(ISNUMBER($H8),1-$H8,"")</f>
        <v>0</v>
      </c>
      <c r="S8" s="15"/>
    </row>
    <row r="9" spans="1:19" ht="12.75" customHeight="1">
      <c r="A9" s="99"/>
      <c r="B9" s="100"/>
      <c r="C9" s="16">
        <v>2</v>
      </c>
      <c r="D9" s="17">
        <v>145</v>
      </c>
      <c r="E9" s="18">
        <v>58</v>
      </c>
      <c r="F9" s="18">
        <v>1</v>
      </c>
      <c r="G9" s="19">
        <f>IF(AND(ISBLANK(D9),ISBLANK(E9)),"",D9+E9)</f>
        <v>203</v>
      </c>
      <c r="H9" s="20">
        <f>IF(OR(ISNUMBER($G9),ISNUMBER($Q9)),(SIGN(N($G9)-N($Q9))+1)/2,"")</f>
        <v>1</v>
      </c>
      <c r="I9" s="15"/>
      <c r="K9" s="99"/>
      <c r="L9" s="100"/>
      <c r="M9" s="16">
        <v>2</v>
      </c>
      <c r="N9" s="17">
        <v>135</v>
      </c>
      <c r="O9" s="18">
        <v>34</v>
      </c>
      <c r="P9" s="18">
        <v>9</v>
      </c>
      <c r="Q9" s="19">
        <f>IF(AND(ISBLANK(N9),ISBLANK(O9)),"",N9+O9)</f>
        <v>169</v>
      </c>
      <c r="R9" s="20">
        <f>IF(ISNUMBER($H9),1-$H9,"")</f>
        <v>0</v>
      </c>
      <c r="S9" s="15"/>
    </row>
    <row r="10" spans="1:19" ht="12.75" customHeight="1" thickBot="1">
      <c r="A10" s="101" t="s">
        <v>43</v>
      </c>
      <c r="B10" s="102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01" t="s">
        <v>50</v>
      </c>
      <c r="L10" s="102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3"/>
      <c r="B11" s="104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07">
        <f>IF(ISNUMBER(H12),(SIGN(1000*($H12-$R12)+$G12-$Q12)+1)/2,"")</f>
        <v>1</v>
      </c>
      <c r="K11" s="103"/>
      <c r="L11" s="104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07">
        <f>IF(ISNUMBER($I11),1-$I11,"")</f>
        <v>0</v>
      </c>
    </row>
    <row r="12" spans="1:19" ht="15.75" customHeight="1" thickBot="1">
      <c r="A12" s="105">
        <v>7732</v>
      </c>
      <c r="B12" s="106"/>
      <c r="C12" s="26" t="s">
        <v>12</v>
      </c>
      <c r="D12" s="27">
        <f>IF(ISNUMBER($G12),SUM(D8:D11),"")</f>
        <v>287</v>
      </c>
      <c r="E12" s="28">
        <f>IF(ISNUMBER($G12),SUM(E8:E11),"")</f>
        <v>121</v>
      </c>
      <c r="F12" s="28">
        <f>IF(ISNUMBER($G12),SUM(F8:F11),"")</f>
        <v>6</v>
      </c>
      <c r="G12" s="29">
        <f>IF(SUM($G8:$G11)+SUM($Q8:$Q11)&gt;0,SUM(G8:G11),"")</f>
        <v>408</v>
      </c>
      <c r="H12" s="27">
        <f>IF(ISNUMBER($G12),SUM(H8:H11),"")</f>
        <v>2</v>
      </c>
      <c r="I12" s="108"/>
      <c r="K12" s="105">
        <v>15943</v>
      </c>
      <c r="L12" s="106"/>
      <c r="M12" s="26" t="s">
        <v>12</v>
      </c>
      <c r="N12" s="27">
        <f>IF(ISNUMBER($G12),SUM(N8:N11),"")</f>
        <v>261</v>
      </c>
      <c r="O12" s="28">
        <f>IF(ISNUMBER($G12),SUM(O8:O11),"")</f>
        <v>105</v>
      </c>
      <c r="P12" s="28">
        <f>IF(ISNUMBER($G12),SUM(P8:P11),"")</f>
        <v>12</v>
      </c>
      <c r="Q12" s="29">
        <f>IF(SUM($G8:$G11)+SUM($Q8:$Q11)&gt;0,SUM(Q8:Q11),"")</f>
        <v>366</v>
      </c>
      <c r="R12" s="27">
        <f>IF(ISNUMBER($G12),SUM(R8:R11),"")</f>
        <v>0</v>
      </c>
      <c r="S12" s="108"/>
    </row>
    <row r="13" spans="1:19" ht="12.75" customHeight="1">
      <c r="A13" s="97" t="s">
        <v>46</v>
      </c>
      <c r="B13" s="98"/>
      <c r="C13" s="10">
        <v>1</v>
      </c>
      <c r="D13" s="11">
        <v>142</v>
      </c>
      <c r="E13" s="12">
        <v>67</v>
      </c>
      <c r="F13" s="12">
        <v>2</v>
      </c>
      <c r="G13" s="13">
        <f>IF(AND(ISBLANK(D13),ISBLANK(E13)),"",D13+E13)</f>
        <v>209</v>
      </c>
      <c r="H13" s="14">
        <f>IF(OR(ISNUMBER($G13),ISNUMBER($Q13)),(SIGN(N($G13)-N($Q13))+1)/2,"")</f>
        <v>0.5</v>
      </c>
      <c r="I13" s="15"/>
      <c r="K13" s="97" t="s">
        <v>53</v>
      </c>
      <c r="L13" s="98"/>
      <c r="M13" s="10">
        <v>1</v>
      </c>
      <c r="N13" s="11">
        <v>146</v>
      </c>
      <c r="O13" s="12">
        <v>63</v>
      </c>
      <c r="P13" s="12">
        <v>5</v>
      </c>
      <c r="Q13" s="13">
        <f>IF(AND(ISBLANK(N13),ISBLANK(O13)),"",N13+O13)</f>
        <v>209</v>
      </c>
      <c r="R13" s="14">
        <f>IF(ISNUMBER($H13),1-$H13,"")</f>
        <v>0.5</v>
      </c>
      <c r="S13" s="15"/>
    </row>
    <row r="14" spans="1:19" ht="12.75" customHeight="1">
      <c r="A14" s="99"/>
      <c r="B14" s="100"/>
      <c r="C14" s="16">
        <v>2</v>
      </c>
      <c r="D14" s="17">
        <v>156</v>
      </c>
      <c r="E14" s="18">
        <v>43</v>
      </c>
      <c r="F14" s="18">
        <v>6</v>
      </c>
      <c r="G14" s="19">
        <f>IF(AND(ISBLANK(D14),ISBLANK(E14)),"",D14+E14)</f>
        <v>199</v>
      </c>
      <c r="H14" s="20">
        <f>IF(OR(ISNUMBER($G14),ISNUMBER($Q14)),(SIGN(N($G14)-N($Q14))+1)/2,"")</f>
        <v>0</v>
      </c>
      <c r="I14" s="15"/>
      <c r="K14" s="99"/>
      <c r="L14" s="100"/>
      <c r="M14" s="16">
        <v>2</v>
      </c>
      <c r="N14" s="17">
        <v>150</v>
      </c>
      <c r="O14" s="18">
        <v>70</v>
      </c>
      <c r="P14" s="18">
        <v>5</v>
      </c>
      <c r="Q14" s="19">
        <f>IF(AND(ISBLANK(N14),ISBLANK(O14)),"",N14+O14)</f>
        <v>220</v>
      </c>
      <c r="R14" s="20">
        <f>IF(ISNUMBER($H14),1-$H14,"")</f>
        <v>1</v>
      </c>
      <c r="S14" s="15"/>
    </row>
    <row r="15" spans="1:19" ht="12.75" customHeight="1" thickBot="1">
      <c r="A15" s="101" t="s">
        <v>45</v>
      </c>
      <c r="B15" s="102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01" t="s">
        <v>52</v>
      </c>
      <c r="L15" s="102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3"/>
      <c r="B16" s="104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07">
        <f>IF(ISNUMBER(H17),(SIGN(1000*($H17-$R17)+$G17-$Q17)+1)/2,"")</f>
        <v>0</v>
      </c>
      <c r="K16" s="103"/>
      <c r="L16" s="104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07">
        <f>IF(ISNUMBER($I16),1-$I16,"")</f>
        <v>1</v>
      </c>
    </row>
    <row r="17" spans="1:19" ht="15.75" customHeight="1" thickBot="1">
      <c r="A17" s="105">
        <v>11263</v>
      </c>
      <c r="B17" s="106"/>
      <c r="C17" s="26" t="s">
        <v>12</v>
      </c>
      <c r="D17" s="27">
        <f>IF(ISNUMBER($G17),SUM(D13:D16),"")</f>
        <v>298</v>
      </c>
      <c r="E17" s="28">
        <f>IF(ISNUMBER($G17),SUM(E13:E16),"")</f>
        <v>110</v>
      </c>
      <c r="F17" s="28">
        <f>IF(ISNUMBER($G17),SUM(F13:F16),"")</f>
        <v>8</v>
      </c>
      <c r="G17" s="29">
        <f>IF(SUM($G13:$G16)+SUM($Q13:$Q16)&gt;0,SUM(G13:G16),"")</f>
        <v>408</v>
      </c>
      <c r="H17" s="27">
        <f>IF(ISNUMBER($G17),SUM(H13:H16),"")</f>
        <v>0.5</v>
      </c>
      <c r="I17" s="108"/>
      <c r="K17" s="105">
        <v>8954</v>
      </c>
      <c r="L17" s="106"/>
      <c r="M17" s="26" t="s">
        <v>12</v>
      </c>
      <c r="N17" s="27">
        <f>IF(ISNUMBER($G17),SUM(N13:N16),"")</f>
        <v>296</v>
      </c>
      <c r="O17" s="28">
        <f>IF(ISNUMBER($G17),SUM(O13:O16),"")</f>
        <v>133</v>
      </c>
      <c r="P17" s="28">
        <f>IF(ISNUMBER($G17),SUM(P13:P16),"")</f>
        <v>10</v>
      </c>
      <c r="Q17" s="29">
        <f>IF(SUM($G13:$G16)+SUM($Q13:$Q16)&gt;0,SUM(Q13:Q16),"")</f>
        <v>429</v>
      </c>
      <c r="R17" s="27">
        <f>IF(ISNUMBER($G17),SUM(R13:R16),"")</f>
        <v>1.5</v>
      </c>
      <c r="S17" s="108"/>
    </row>
    <row r="18" spans="1:19" ht="12.75" customHeight="1">
      <c r="A18" s="97" t="s">
        <v>62</v>
      </c>
      <c r="B18" s="98"/>
      <c r="C18" s="10">
        <v>1</v>
      </c>
      <c r="D18" s="11">
        <v>145</v>
      </c>
      <c r="E18" s="12">
        <v>45</v>
      </c>
      <c r="F18" s="12">
        <v>6</v>
      </c>
      <c r="G18" s="13">
        <f>IF(AND(ISBLANK(D18),ISBLANK(E18)),"",D18+E18)</f>
        <v>190</v>
      </c>
      <c r="H18" s="14">
        <f>IF(OR(ISNUMBER($G18),ISNUMBER($Q18)),(SIGN(N($G18)-N($Q18))+1)/2,"")</f>
        <v>0.5</v>
      </c>
      <c r="I18" s="15"/>
      <c r="K18" s="97" t="s">
        <v>55</v>
      </c>
      <c r="L18" s="98"/>
      <c r="M18" s="10">
        <v>1</v>
      </c>
      <c r="N18" s="11">
        <v>146</v>
      </c>
      <c r="O18" s="12">
        <v>44</v>
      </c>
      <c r="P18" s="12">
        <v>9</v>
      </c>
      <c r="Q18" s="13">
        <f>IF(AND(ISBLANK(N18),ISBLANK(O18)),"",N18+O18)</f>
        <v>190</v>
      </c>
      <c r="R18" s="14">
        <f>IF(ISNUMBER($H18),1-$H18,"")</f>
        <v>0.5</v>
      </c>
      <c r="S18" s="15"/>
    </row>
    <row r="19" spans="1:19" ht="12.75" customHeight="1">
      <c r="A19" s="99"/>
      <c r="B19" s="100"/>
      <c r="C19" s="16">
        <v>2</v>
      </c>
      <c r="D19" s="17">
        <v>145</v>
      </c>
      <c r="E19" s="18">
        <v>68</v>
      </c>
      <c r="F19" s="18">
        <v>3</v>
      </c>
      <c r="G19" s="19">
        <f>IF(AND(ISBLANK(D19),ISBLANK(E19)),"",D19+E19)</f>
        <v>213</v>
      </c>
      <c r="H19" s="20">
        <f>IF(OR(ISNUMBER($G19),ISNUMBER($Q19)),(SIGN(N($G19)-N($Q19))+1)/2,"")</f>
        <v>0</v>
      </c>
      <c r="I19" s="15"/>
      <c r="K19" s="99"/>
      <c r="L19" s="100"/>
      <c r="M19" s="16">
        <v>2</v>
      </c>
      <c r="N19" s="17">
        <v>144</v>
      </c>
      <c r="O19" s="18">
        <v>70</v>
      </c>
      <c r="P19" s="18">
        <v>3</v>
      </c>
      <c r="Q19" s="19">
        <f>IF(AND(ISBLANK(N19),ISBLANK(O19)),"",N19+O19)</f>
        <v>214</v>
      </c>
      <c r="R19" s="20">
        <f>IF(ISNUMBER($H19),1-$H19,"")</f>
        <v>1</v>
      </c>
      <c r="S19" s="15"/>
    </row>
    <row r="20" spans="1:19" ht="12.75" customHeight="1" thickBot="1">
      <c r="A20" s="101" t="s">
        <v>47</v>
      </c>
      <c r="B20" s="102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01" t="s">
        <v>54</v>
      </c>
      <c r="L20" s="102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3"/>
      <c r="B21" s="104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07">
        <f>IF(ISNUMBER(H22),(SIGN(1000*($H22-$R22)+$G22-$Q22)+1)/2,"")</f>
        <v>0</v>
      </c>
      <c r="K21" s="103"/>
      <c r="L21" s="104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07">
        <f>IF(ISNUMBER($I21),1-$I21,"")</f>
        <v>1</v>
      </c>
    </row>
    <row r="22" spans="1:19" ht="15.75" customHeight="1" thickBot="1">
      <c r="A22" s="105">
        <v>8879</v>
      </c>
      <c r="B22" s="106"/>
      <c r="C22" s="26" t="s">
        <v>12</v>
      </c>
      <c r="D22" s="27">
        <f>IF(ISNUMBER($G22),SUM(D18:D21),"")</f>
        <v>290</v>
      </c>
      <c r="E22" s="28">
        <f>IF(ISNUMBER($G22),SUM(E18:E21),"")</f>
        <v>113</v>
      </c>
      <c r="F22" s="28">
        <f>IF(ISNUMBER($G22),SUM(F18:F21),"")</f>
        <v>9</v>
      </c>
      <c r="G22" s="29">
        <f>IF(SUM($G18:$G21)+SUM($Q18:$Q21)&gt;0,SUM(G18:G21),"")</f>
        <v>403</v>
      </c>
      <c r="H22" s="27">
        <f>IF(ISNUMBER($G22),SUM(H18:H21),"")</f>
        <v>0.5</v>
      </c>
      <c r="I22" s="108"/>
      <c r="K22" s="105">
        <v>16047</v>
      </c>
      <c r="L22" s="106"/>
      <c r="M22" s="26" t="s">
        <v>12</v>
      </c>
      <c r="N22" s="27">
        <f>IF(ISNUMBER($G22),SUM(N18:N21),"")</f>
        <v>290</v>
      </c>
      <c r="O22" s="28">
        <f>IF(ISNUMBER($G22),SUM(O18:O21),"")</f>
        <v>114</v>
      </c>
      <c r="P22" s="28">
        <f>IF(ISNUMBER($G22),SUM(P18:P21),"")</f>
        <v>12</v>
      </c>
      <c r="Q22" s="29">
        <f>IF(SUM($G18:$G21)+SUM($Q18:$Q21)&gt;0,SUM(Q18:Q21),"")</f>
        <v>404</v>
      </c>
      <c r="R22" s="27">
        <f>IF(ISNUMBER($G22),SUM(R18:R21),"")</f>
        <v>1.5</v>
      </c>
      <c r="S22" s="108"/>
    </row>
    <row r="23" spans="1:19" ht="12.75" customHeight="1">
      <c r="A23" s="97" t="s">
        <v>49</v>
      </c>
      <c r="B23" s="98"/>
      <c r="C23" s="10">
        <v>1</v>
      </c>
      <c r="D23" s="11">
        <v>153</v>
      </c>
      <c r="E23" s="12">
        <v>77</v>
      </c>
      <c r="F23" s="12">
        <v>3</v>
      </c>
      <c r="G23" s="13">
        <f>IF(AND(ISBLANK(D23),ISBLANK(E23)),"",D23+E23)</f>
        <v>230</v>
      </c>
      <c r="H23" s="14">
        <f>IF(OR(ISNUMBER($G23),ISNUMBER($Q23)),(SIGN(N($G23)-N($Q23))+1)/2,"")</f>
        <v>0</v>
      </c>
      <c r="I23" s="15"/>
      <c r="K23" s="97" t="s">
        <v>57</v>
      </c>
      <c r="L23" s="98"/>
      <c r="M23" s="10">
        <v>1</v>
      </c>
      <c r="N23" s="11">
        <v>155</v>
      </c>
      <c r="O23" s="12">
        <v>81</v>
      </c>
      <c r="P23" s="12">
        <v>1</v>
      </c>
      <c r="Q23" s="13">
        <f>IF(AND(ISBLANK(N23),ISBLANK(O23)),"",N23+O23)</f>
        <v>236</v>
      </c>
      <c r="R23" s="14">
        <f>IF(ISNUMBER($H23),1-$H23,"")</f>
        <v>1</v>
      </c>
      <c r="S23" s="15"/>
    </row>
    <row r="24" spans="1:19" ht="12.75" customHeight="1">
      <c r="A24" s="99"/>
      <c r="B24" s="100"/>
      <c r="C24" s="16">
        <v>2</v>
      </c>
      <c r="D24" s="17">
        <v>155</v>
      </c>
      <c r="E24" s="18">
        <v>54</v>
      </c>
      <c r="F24" s="18">
        <v>4</v>
      </c>
      <c r="G24" s="19">
        <f>IF(AND(ISBLANK(D24),ISBLANK(E24)),"",D24+E24)</f>
        <v>209</v>
      </c>
      <c r="H24" s="20">
        <f>IF(OR(ISNUMBER($G24),ISNUMBER($Q24)),(SIGN(N($G24)-N($Q24))+1)/2,"")</f>
        <v>1</v>
      </c>
      <c r="I24" s="15"/>
      <c r="K24" s="99"/>
      <c r="L24" s="100"/>
      <c r="M24" s="16">
        <v>2</v>
      </c>
      <c r="N24" s="17">
        <v>139</v>
      </c>
      <c r="O24" s="18">
        <v>63</v>
      </c>
      <c r="P24" s="18">
        <v>3</v>
      </c>
      <c r="Q24" s="19">
        <f>IF(AND(ISBLANK(N24),ISBLANK(O24)),"",N24+O24)</f>
        <v>202</v>
      </c>
      <c r="R24" s="20">
        <f>IF(ISNUMBER($H24),1-$H24,"")</f>
        <v>0</v>
      </c>
      <c r="S24" s="15"/>
    </row>
    <row r="25" spans="1:19" ht="12.75" customHeight="1" thickBot="1">
      <c r="A25" s="101" t="s">
        <v>48</v>
      </c>
      <c r="B25" s="102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01" t="s">
        <v>56</v>
      </c>
      <c r="L25" s="102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3"/>
      <c r="B26" s="104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07">
        <f>IF(ISNUMBER(H27),(SIGN(1000*($H27-$R27)+$G27-$Q27)+1)/2,"")</f>
        <v>1</v>
      </c>
      <c r="K26" s="103"/>
      <c r="L26" s="104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07">
        <f>IF(ISNUMBER($I26),1-$I26,"")</f>
        <v>0</v>
      </c>
    </row>
    <row r="27" spans="1:19" ht="15.75" customHeight="1" thickBot="1">
      <c r="A27" s="105">
        <v>11261</v>
      </c>
      <c r="B27" s="106"/>
      <c r="C27" s="26" t="s">
        <v>12</v>
      </c>
      <c r="D27" s="27">
        <f>IF(ISNUMBER($G27),SUM(D23:D26),"")</f>
        <v>308</v>
      </c>
      <c r="E27" s="28">
        <f>IF(ISNUMBER($G27),SUM(E23:E26),"")</f>
        <v>131</v>
      </c>
      <c r="F27" s="28">
        <f>IF(ISNUMBER($G27),SUM(F23:F26),"")</f>
        <v>7</v>
      </c>
      <c r="G27" s="29">
        <f>IF(SUM($G23:$G26)+SUM($Q23:$Q26)&gt;0,SUM(G23:G26),"")</f>
        <v>439</v>
      </c>
      <c r="H27" s="27">
        <f>IF(ISNUMBER($G27),SUM(H23:H26),"")</f>
        <v>1</v>
      </c>
      <c r="I27" s="108"/>
      <c r="K27" s="105">
        <v>7943</v>
      </c>
      <c r="L27" s="106"/>
      <c r="M27" s="26" t="s">
        <v>12</v>
      </c>
      <c r="N27" s="27">
        <f>IF(ISNUMBER($G27),SUM(N23:N26),"")</f>
        <v>294</v>
      </c>
      <c r="O27" s="28">
        <f>IF(ISNUMBER($G27),SUM(O23:O26),"")</f>
        <v>144</v>
      </c>
      <c r="P27" s="28">
        <f>IF(ISNUMBER($G27),SUM(P23:P26),"")</f>
        <v>4</v>
      </c>
      <c r="Q27" s="29">
        <f>IF(SUM($G23:$G26)+SUM($Q23:$Q26)&gt;0,SUM(Q23:Q26),"")</f>
        <v>438</v>
      </c>
      <c r="R27" s="27">
        <f>IF(ISNUMBER($G27),SUM(R23:R26),"")</f>
        <v>1</v>
      </c>
      <c r="S27" s="108"/>
    </row>
    <row r="28" spans="1:19" ht="12.75" customHeight="1">
      <c r="A28" s="97"/>
      <c r="B28" s="98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97"/>
      <c r="L28" s="98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99"/>
      <c r="B29" s="100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99"/>
      <c r="L29" s="100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01"/>
      <c r="B30" s="102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01"/>
      <c r="L30" s="102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3"/>
      <c r="B31" s="104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07">
        <f>IF(ISNUMBER(H32),(SIGN(1000*($H32-$R32)+$G32-$Q32)+1)/2,"")</f>
      </c>
      <c r="K31" s="103"/>
      <c r="L31" s="104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07">
        <f>IF(ISNUMBER($I31),1-$I31,"")</f>
      </c>
    </row>
    <row r="32" spans="1:19" ht="15.75" customHeight="1" thickBot="1">
      <c r="A32" s="105"/>
      <c r="B32" s="106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08"/>
      <c r="K32" s="105"/>
      <c r="L32" s="106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08"/>
    </row>
    <row r="33" spans="1:19" ht="12.75" customHeight="1">
      <c r="A33" s="97"/>
      <c r="B33" s="98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97"/>
      <c r="L33" s="98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99"/>
      <c r="B34" s="100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99"/>
      <c r="L34" s="100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01"/>
      <c r="B35" s="102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01"/>
      <c r="L35" s="102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3"/>
      <c r="B36" s="104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07">
        <f>IF(ISNUMBER(H37),(SIGN(1000*($H37-$R37)+$G37-$Q37)+1)/2,"")</f>
      </c>
      <c r="K36" s="103"/>
      <c r="L36" s="104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07">
        <f>IF(ISNUMBER($I36),1-$I36,"")</f>
      </c>
    </row>
    <row r="37" spans="1:19" ht="15.75" customHeight="1" thickBot="1">
      <c r="A37" s="105"/>
      <c r="B37" s="106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08"/>
      <c r="K37" s="105"/>
      <c r="L37" s="106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08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1183</v>
      </c>
      <c r="E39" s="34">
        <f>IF(ISNUMBER($G39),SUM(E12,E17,E22,E27,E32,E37),"")</f>
        <v>475</v>
      </c>
      <c r="F39" s="34">
        <f>IF(ISNUMBER($G39),SUM(F12,F17,F22,F27,F32,F37),"")</f>
        <v>30</v>
      </c>
      <c r="G39" s="35">
        <f>IF(SUM($G$8:$G$37)+SUM($Q$8:$Q$37)&gt;0,SUM(G12,G17,G22,G27,G32,G37),"")</f>
        <v>1658</v>
      </c>
      <c r="H39" s="36">
        <f>IF(SUM($G$8:$G$37)+SUM($Q$8:$Q$37)&gt;0,SUM(H12,H17,H22,H27,H32,H37),"")</f>
        <v>4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1141</v>
      </c>
      <c r="O39" s="34">
        <f>IF(ISNUMBER($G39),SUM(O12,O17,O22,O27,O32,O37),"")</f>
        <v>496</v>
      </c>
      <c r="P39" s="34">
        <f>IF(ISNUMBER($G39),SUM(P12,P17,P22,P27,P32,P37),"")</f>
        <v>38</v>
      </c>
      <c r="Q39" s="35">
        <f>IF(SUM($G$8:$G$37)+SUM($Q$8:$Q$37)&gt;0,SUM(Q12,Q17,Q22,Q27,Q32,Q37),"")</f>
        <v>1637</v>
      </c>
      <c r="R39" s="36">
        <f>IF(SUM($G$8:$G$37)+SUM($Q$8:$Q$37)&gt;0,SUM(R12,R17,R22,R27,R32,R37),"")</f>
        <v>4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7" t="s">
        <v>58</v>
      </c>
      <c r="D41" s="77"/>
      <c r="E41" s="77"/>
      <c r="G41" s="93" t="s">
        <v>16</v>
      </c>
      <c r="H41" s="93"/>
      <c r="I41" s="39">
        <f>IF(ISNUMBER(I$39),SUM(I11,I16,I21,I26,I31,I36,I39),"")</f>
        <v>4</v>
      </c>
      <c r="K41" s="38"/>
      <c r="L41" s="42" t="s">
        <v>22</v>
      </c>
      <c r="M41" s="77" t="s">
        <v>59</v>
      </c>
      <c r="N41" s="77"/>
      <c r="O41" s="77"/>
      <c r="Q41" s="93" t="s">
        <v>16</v>
      </c>
      <c r="R41" s="93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78"/>
      <c r="D42" s="78"/>
      <c r="E42" s="78"/>
      <c r="G42" s="41"/>
      <c r="H42" s="41"/>
      <c r="I42" s="41"/>
      <c r="K42" s="38"/>
      <c r="L42" s="42" t="s">
        <v>21</v>
      </c>
      <c r="M42" s="78"/>
      <c r="N42" s="78"/>
      <c r="O42" s="7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60</v>
      </c>
      <c r="D43" s="73"/>
      <c r="E43" s="73"/>
      <c r="F43" s="73"/>
      <c r="G43" s="73"/>
      <c r="H43" s="73"/>
      <c r="I43" s="42"/>
      <c r="J43" s="42"/>
      <c r="K43" s="42" t="s">
        <v>25</v>
      </c>
      <c r="L43" s="79" t="s">
        <v>61</v>
      </c>
      <c r="M43" s="79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HKK Olomouc B – KK Šumperk</v>
      </c>
    </row>
    <row r="46" spans="2:11" ht="19.5" customHeight="1">
      <c r="B46" s="2" t="s">
        <v>31</v>
      </c>
      <c r="C46" s="75">
        <v>0.5027777777777778</v>
      </c>
      <c r="D46" s="76"/>
      <c r="I46" s="2" t="s">
        <v>33</v>
      </c>
      <c r="J46" s="76">
        <v>19</v>
      </c>
      <c r="K46" s="76"/>
    </row>
    <row r="47" spans="2:19" ht="19.5" customHeight="1">
      <c r="B47" s="2" t="s">
        <v>32</v>
      </c>
      <c r="C47" s="95">
        <v>0.56875</v>
      </c>
      <c r="D47" s="96"/>
      <c r="I47" s="2" t="s">
        <v>34</v>
      </c>
      <c r="J47" s="96">
        <v>15</v>
      </c>
      <c r="K47" s="96"/>
      <c r="P47" s="2" t="s">
        <v>35</v>
      </c>
      <c r="Q47" s="94" t="s">
        <v>40</v>
      </c>
      <c r="R47" s="94"/>
      <c r="S47" s="94"/>
    </row>
    <row r="48" ht="9.75" customHeight="1"/>
    <row r="49" spans="1:19" ht="15" customHeight="1">
      <c r="A49" s="87" t="s">
        <v>17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81" customHeight="1">
      <c r="A50" s="90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</row>
    <row r="51" ht="4.5" customHeight="1"/>
    <row r="52" spans="1:19" ht="15" customHeight="1">
      <c r="A52" s="87" t="s">
        <v>18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1" t="s">
        <v>19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3"/>
    </row>
    <row r="62" spans="1:19" ht="81" customHeight="1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7" t="s">
        <v>20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</row>
    <row r="65" spans="1:19" ht="81" customHeight="1">
      <c r="A65" s="90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/>
    </row>
    <row r="66" spans="1:8" ht="30" customHeight="1">
      <c r="A66" s="65"/>
      <c r="B66" s="66" t="s">
        <v>36</v>
      </c>
      <c r="C66" s="80" t="s">
        <v>41</v>
      </c>
      <c r="D66" s="80"/>
      <c r="E66" s="80"/>
      <c r="F66" s="80"/>
      <c r="G66" s="80"/>
      <c r="H66" s="80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2014-09-27T11:43:26Z</cp:lastPrinted>
  <dcterms:created xsi:type="dcterms:W3CDTF">2005-07-26T20:23:27Z</dcterms:created>
  <dcterms:modified xsi:type="dcterms:W3CDTF">2014-09-27T12:37:19Z</dcterms:modified>
  <cp:category/>
  <cp:version/>
  <cp:contentType/>
  <cp:contentStatus/>
</cp:coreProperties>
</file>