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5480" windowHeight="11640" activeTab="0"/>
  </bookViews>
  <sheets>
    <sheet name="Odry-Luhacovice" sheetId="1" r:id="rId1"/>
    <sheet name="Blansko -Vyskov" sheetId="2" r:id="rId2"/>
    <sheet name="Prerov B-CT" sheetId="3" r:id="rId3"/>
    <sheet name="BOPO-MS" sheetId="4" r:id="rId4"/>
    <sheet name="N Jicin-Otrokovice" sheetId="5" r:id="rId5"/>
  </sheets>
  <definedNames/>
  <calcPr fullCalcOnLoad="1"/>
</workbook>
</file>

<file path=xl/sharedStrings.xml><?xml version="1.0" encoding="utf-8"?>
<sst xmlns="http://schemas.openxmlformats.org/spreadsheetml/2006/main" count="509" uniqueCount="147">
  <si>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</si>
  <si>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</si>
  <si>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</si>
  <si>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</si>
  <si>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</si>
  <si>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</si>
  <si>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</si>
  <si>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</si>
  <si>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</si>
  <si>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</si>
  <si>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</si>
  <si>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</si>
  <si>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</si>
  <si>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</si>
  <si>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</si>
  <si>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</si>
  <si>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</si>
  <si>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</si>
  <si>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</si>
  <si>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</si>
  <si>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</si>
  <si>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</si>
  <si>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</si>
  <si>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</si>
  <si>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</si>
  <si>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</si>
  <si>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</si>
  <si>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</si>
  <si>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</si>
  <si>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</si>
  <si>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</si>
  <si>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</si>
  <si>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</si>
  <si>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</si>
  <si>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</si>
  <si>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</si>
  <si>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</si>
  <si>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</si>
  <si>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</si>
  <si>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Nový Jičín</t>
  </si>
  <si>
    <t>Volná Ivana</t>
  </si>
  <si>
    <t>v.r</t>
  </si>
  <si>
    <t>v.r.</t>
  </si>
  <si>
    <t>Volná</t>
  </si>
  <si>
    <t>Iva</t>
  </si>
  <si>
    <t>Šárka</t>
  </si>
  <si>
    <t>Hrňová</t>
  </si>
  <si>
    <t>Jana</t>
  </si>
  <si>
    <t>Malich Ondrej</t>
  </si>
  <si>
    <t>II/0440</t>
  </si>
  <si>
    <t>28.4.2012</t>
  </si>
  <si>
    <t>Pavlištíková</t>
  </si>
  <si>
    <t>TJ NOVÝ JIČÍN</t>
  </si>
  <si>
    <t>TJ JISKRA OTROKOVICE</t>
  </si>
  <si>
    <t>25.02.2010</t>
  </si>
  <si>
    <t>Telčerová</t>
  </si>
  <si>
    <t>Eva</t>
  </si>
  <si>
    <t>Nováková</t>
  </si>
  <si>
    <t>Zdeňka</t>
  </si>
  <si>
    <t>Hrančíková</t>
  </si>
  <si>
    <t>Hana</t>
  </si>
  <si>
    <t>Bednaříková</t>
  </si>
  <si>
    <t>Petříková</t>
  </si>
  <si>
    <t>Františka</t>
  </si>
  <si>
    <t>Hrančíková Hana</t>
  </si>
  <si>
    <t>25.02.2010 Malich Ondrej</t>
  </si>
  <si>
    <t>TJ BOPO Třebíč</t>
  </si>
  <si>
    <t>MS Brno</t>
  </si>
  <si>
    <t>CAHOVÁ</t>
  </si>
  <si>
    <t>SEDLÁŘOVÁ</t>
  </si>
  <si>
    <t>Irena</t>
  </si>
  <si>
    <t>Romana</t>
  </si>
  <si>
    <t>KOLÁŘOVÁ</t>
  </si>
  <si>
    <t>SLAVĚTÍNSKÁ</t>
  </si>
  <si>
    <t>Michaela</t>
  </si>
  <si>
    <t>MOKRÁ</t>
  </si>
  <si>
    <t>RUSŇÁKOVÁ</t>
  </si>
  <si>
    <t>Hedvika</t>
  </si>
  <si>
    <t>Monika</t>
  </si>
  <si>
    <t>KRUTIŠOVÁ</t>
  </si>
  <si>
    <t>BŘEZINOVÁ</t>
  </si>
  <si>
    <t>Iveta</t>
  </si>
  <si>
    <t>Pavlína</t>
  </si>
  <si>
    <t>Krutišová Iveta</t>
  </si>
  <si>
    <t>Sedlářová Romana</t>
  </si>
  <si>
    <t>Pevná Anna</t>
  </si>
  <si>
    <t>J/018</t>
  </si>
  <si>
    <t>18°C</t>
  </si>
  <si>
    <t>TJ Spartak Přerov</t>
  </si>
  <si>
    <t>TJSpartak Přerov B</t>
  </si>
  <si>
    <t>TJ Lokomotiva Česká Třebová</t>
  </si>
  <si>
    <t>Horáková</t>
  </si>
  <si>
    <t>Kaucká</t>
  </si>
  <si>
    <t>Renata</t>
  </si>
  <si>
    <t>Lucie</t>
  </si>
  <si>
    <t>Mrázková</t>
  </si>
  <si>
    <t>Holcová</t>
  </si>
  <si>
    <t>Dagmar</t>
  </si>
  <si>
    <t>Alena</t>
  </si>
  <si>
    <t>Čtvrtníčková</t>
  </si>
  <si>
    <t>Machová</t>
  </si>
  <si>
    <t>Jitka</t>
  </si>
  <si>
    <t>Denisa</t>
  </si>
  <si>
    <t>Bernátová</t>
  </si>
  <si>
    <t>Johnová</t>
  </si>
  <si>
    <t>Ludmila</t>
  </si>
  <si>
    <t>Čtvrtníčková Jitka</t>
  </si>
  <si>
    <t>Holcová Alena</t>
  </si>
  <si>
    <t>Jiří Vidlička</t>
  </si>
  <si>
    <t>I/0038</t>
  </si>
  <si>
    <t>TJ ČKD Blansko</t>
  </si>
  <si>
    <t>TJ ČKD Blansko "B"</t>
  </si>
  <si>
    <t>KK Vyškov</t>
  </si>
  <si>
    <t>Slavíčková</t>
  </si>
  <si>
    <t>Tilšerová</t>
  </si>
  <si>
    <t>Nikola</t>
  </si>
  <si>
    <t>Řehůřková</t>
  </si>
  <si>
    <t>Usnulová</t>
  </si>
  <si>
    <t>Zita</t>
  </si>
  <si>
    <t>Musilová</t>
  </si>
  <si>
    <t>Omastová</t>
  </si>
  <si>
    <t>Naděžda</t>
  </si>
  <si>
    <t>Běla</t>
  </si>
  <si>
    <t>Nevřivová</t>
  </si>
  <si>
    <t>Kovářová</t>
  </si>
  <si>
    <t xml:space="preserve"> </t>
  </si>
  <si>
    <t>Řehůřková Zita</t>
  </si>
  <si>
    <t>Anderová Monika</t>
  </si>
  <si>
    <t>Řehůřek Václav</t>
  </si>
  <si>
    <t>II/0449</t>
  </si>
  <si>
    <t>Odry</t>
  </si>
  <si>
    <t>TJ Odry</t>
  </si>
  <si>
    <t>TJ SOKOL LUHAČOVICE</t>
  </si>
  <si>
    <t>Honzálková</t>
  </si>
  <si>
    <t>Konečná</t>
  </si>
  <si>
    <t>Frydrychová</t>
  </si>
  <si>
    <t>Malaníková</t>
  </si>
  <si>
    <t>Ovšáková</t>
  </si>
  <si>
    <t>Svobodová</t>
  </si>
  <si>
    <t>Stanislava</t>
  </si>
  <si>
    <t>Zdenka</t>
  </si>
  <si>
    <t>Babincová</t>
  </si>
  <si>
    <t>Koláčková</t>
  </si>
  <si>
    <t>Vladimíra</t>
  </si>
  <si>
    <t>Ovšáková Věra</t>
  </si>
  <si>
    <t>Ševčík Daniel</t>
  </si>
  <si>
    <t>0/0075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</si>
</sst>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\."/>
    <numFmt numFmtId="173" formatCode="?0\."/>
    <numFmt numFmtId="174" formatCode="?0"/>
    <numFmt numFmtId="175" formatCode="??0"/>
    <numFmt numFmtId="176" formatCode="??0;;"/>
    <numFmt numFmtId="177" formatCode="00000"/>
    <numFmt numFmtId="178" formatCode="dd/\ mm/\ yyyy"/>
    <numFmt numFmtId="179" formatCode="dd/mm/yyyy"/>
    <numFmt numFmtId="180" formatCode="\×;\×;\×;\×"/>
    <numFmt numFmtId="181" formatCode="\X;\X;\X;\X"/>
    <numFmt numFmtId="182" formatCode="000\ 00"/>
    <numFmt numFmtId="183" formatCode="0&quot;.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83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83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77" fontId="11" fillId="0" borderId="66" xfId="0" applyNumberFormat="1" applyFont="1" applyBorder="1" applyAlignment="1" applyProtection="1">
      <alignment horizontal="left" vertical="center" indent="1"/>
      <protection hidden="1" locked="0"/>
    </xf>
    <xf numFmtId="177" fontId="11" fillId="0" borderId="67" xfId="0" applyNumberFormat="1" applyFont="1" applyBorder="1" applyAlignment="1" applyProtection="1">
      <alignment horizontal="left" vertical="center" indent="1"/>
      <protection hidden="1" locked="0"/>
    </xf>
    <xf numFmtId="177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14" fontId="11" fillId="0" borderId="76" xfId="0" applyNumberFormat="1" applyFont="1" applyBorder="1" applyAlignment="1" applyProtection="1">
      <alignment/>
      <protection hidden="1" locked="0"/>
    </xf>
    <xf numFmtId="17" fontId="11" fillId="0" borderId="76" xfId="0" applyNumberFormat="1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75" zoomScalePageLayoutView="0" workbookViewId="0" topLeftCell="A1">
      <selection activeCell="P24" sqref="P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8" t="s">
        <v>0</v>
      </c>
      <c r="C1" s="98"/>
      <c r="D1" s="100" t="s">
        <v>1</v>
      </c>
      <c r="E1" s="100"/>
      <c r="F1" s="100"/>
      <c r="G1" s="100"/>
      <c r="H1" s="100"/>
      <c r="I1" s="100"/>
      <c r="K1" s="2" t="s">
        <v>38</v>
      </c>
      <c r="L1" s="101" t="s">
        <v>130</v>
      </c>
      <c r="M1" s="101"/>
      <c r="N1" s="101"/>
      <c r="O1" s="102" t="s">
        <v>37</v>
      </c>
      <c r="P1" s="102"/>
      <c r="Q1" s="103">
        <v>40236</v>
      </c>
      <c r="R1" s="104"/>
      <c r="S1" s="104"/>
    </row>
    <row r="2" spans="2:3" ht="6" customHeight="1" thickBot="1">
      <c r="B2" s="99"/>
      <c r="C2" s="99"/>
    </row>
    <row r="3" spans="1:19" ht="19.5" customHeight="1" thickBot="1">
      <c r="A3" s="3" t="s">
        <v>2</v>
      </c>
      <c r="B3" s="95" t="s">
        <v>131</v>
      </c>
      <c r="C3" s="96"/>
      <c r="D3" s="96"/>
      <c r="E3" s="96"/>
      <c r="F3" s="96"/>
      <c r="G3" s="96"/>
      <c r="H3" s="96"/>
      <c r="I3" s="97"/>
      <c r="K3" s="3" t="s">
        <v>3</v>
      </c>
      <c r="L3" s="95" t="s">
        <v>132</v>
      </c>
      <c r="M3" s="96"/>
      <c r="N3" s="96"/>
      <c r="O3" s="96"/>
      <c r="P3" s="96"/>
      <c r="Q3" s="96"/>
      <c r="R3" s="96"/>
      <c r="S3" s="97"/>
    </row>
    <row r="4" ht="4.5" customHeight="1" thickBot="1"/>
    <row r="5" spans="1:19" ht="12.75" customHeight="1">
      <c r="A5" s="88" t="s">
        <v>4</v>
      </c>
      <c r="B5" s="89"/>
      <c r="C5" s="86" t="s">
        <v>5</v>
      </c>
      <c r="D5" s="92" t="s">
        <v>6</v>
      </c>
      <c r="E5" s="93"/>
      <c r="F5" s="93"/>
      <c r="G5" s="94"/>
      <c r="H5" s="84" t="s">
        <v>7</v>
      </c>
      <c r="I5" s="85"/>
      <c r="K5" s="88" t="s">
        <v>4</v>
      </c>
      <c r="L5" s="89"/>
      <c r="M5" s="86" t="s">
        <v>5</v>
      </c>
      <c r="N5" s="92" t="s">
        <v>6</v>
      </c>
      <c r="O5" s="93"/>
      <c r="P5" s="93"/>
      <c r="Q5" s="94"/>
      <c r="R5" s="84" t="s">
        <v>7</v>
      </c>
      <c r="S5" s="85"/>
    </row>
    <row r="6" spans="1:19" ht="12.75" customHeight="1" thickBot="1">
      <c r="A6" s="90" t="s">
        <v>8</v>
      </c>
      <c r="B6" s="91"/>
      <c r="C6" s="8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0" t="s">
        <v>8</v>
      </c>
      <c r="L6" s="91"/>
      <c r="M6" s="8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133</v>
      </c>
      <c r="B8" s="78"/>
      <c r="C8" s="10">
        <v>1</v>
      </c>
      <c r="D8" s="11">
        <v>147</v>
      </c>
      <c r="E8" s="12">
        <v>68</v>
      </c>
      <c r="F8" s="12">
        <v>3</v>
      </c>
      <c r="G8" s="13">
        <f>IF(AND(ISBLANK(D8),ISBLANK(E8)),"",D8+E8)</f>
        <v>215</v>
      </c>
      <c r="H8" s="14">
        <f>IF(OR(ISNUMBER($G8),ISNUMBER($Q8)),(SIGN(N($G8)-N($Q8))+1)/2,"")</f>
        <v>0</v>
      </c>
      <c r="I8" s="15"/>
      <c r="K8" s="77" t="s">
        <v>134</v>
      </c>
      <c r="L8" s="78"/>
      <c r="M8" s="10">
        <v>1</v>
      </c>
      <c r="N8" s="11">
        <v>153</v>
      </c>
      <c r="O8" s="12">
        <v>98</v>
      </c>
      <c r="P8" s="12">
        <v>0</v>
      </c>
      <c r="Q8" s="13">
        <f>IF(AND(ISBLANK(N8),ISBLANK(O8)),"",N8+O8)</f>
        <v>251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165</v>
      </c>
      <c r="E9" s="18">
        <v>72</v>
      </c>
      <c r="F9" s="18">
        <v>1</v>
      </c>
      <c r="G9" s="19">
        <f>IF(AND(ISBLANK(D9),ISBLANK(E9)),"",D9+E9)</f>
        <v>237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140</v>
      </c>
      <c r="O9" s="18">
        <v>70</v>
      </c>
      <c r="P9" s="18">
        <v>4</v>
      </c>
      <c r="Q9" s="19">
        <f>IF(AND(ISBLANK(N9),ISBLANK(O9)),"",N9+O9)</f>
        <v>210</v>
      </c>
      <c r="R9" s="20">
        <f>IF(ISNUMBER($H9),1-$H9,"")</f>
        <v>0</v>
      </c>
      <c r="S9" s="15"/>
    </row>
    <row r="10" spans="1:19" ht="12.75" customHeight="1" thickBot="1">
      <c r="A10" s="71" t="s">
        <v>102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60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0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1</v>
      </c>
    </row>
    <row r="12" spans="1:19" ht="15.75" customHeight="1" thickBot="1">
      <c r="A12" s="81">
        <v>18180</v>
      </c>
      <c r="B12" s="83"/>
      <c r="C12" s="26" t="s">
        <v>12</v>
      </c>
      <c r="D12" s="27">
        <f>IF(ISNUMBER($G12),SUM(D8:D11),"")</f>
        <v>312</v>
      </c>
      <c r="E12" s="28">
        <f>IF(ISNUMBER($G12),SUM(E8:E11),"")</f>
        <v>140</v>
      </c>
      <c r="F12" s="28">
        <f>IF(ISNUMBER($G12),SUM(F8:F11),"")</f>
        <v>4</v>
      </c>
      <c r="G12" s="29">
        <f>IF(SUM($G8:$G11)+SUM($Q8:$Q11)&gt;0,SUM(G8:G11),"")</f>
        <v>452</v>
      </c>
      <c r="H12" s="27">
        <f>IF(ISNUMBER($G12),SUM(H8:H11),"")</f>
        <v>1</v>
      </c>
      <c r="I12" s="76"/>
      <c r="K12" s="81">
        <v>18017</v>
      </c>
      <c r="L12" s="83"/>
      <c r="M12" s="26" t="s">
        <v>12</v>
      </c>
      <c r="N12" s="27">
        <f>IF(ISNUMBER($G12),SUM(N8:N11),"")</f>
        <v>293</v>
      </c>
      <c r="O12" s="28">
        <f>IF(ISNUMBER($G12),SUM(O8:O11),"")</f>
        <v>168</v>
      </c>
      <c r="P12" s="28">
        <f>IF(ISNUMBER($G12),SUM(P8:P11),"")</f>
        <v>4</v>
      </c>
      <c r="Q12" s="29">
        <f>IF(SUM($G8:$G11)+SUM($Q8:$Q11)&gt;0,SUM(Q8:Q11),"")</f>
        <v>461</v>
      </c>
      <c r="R12" s="27">
        <f>IF(ISNUMBER($G12),SUM(R8:R11),"")</f>
        <v>1</v>
      </c>
      <c r="S12" s="76"/>
    </row>
    <row r="13" spans="1:19" ht="12.75" customHeight="1">
      <c r="A13" s="77" t="s">
        <v>135</v>
      </c>
      <c r="B13" s="78"/>
      <c r="C13" s="10">
        <v>1</v>
      </c>
      <c r="D13" s="11">
        <v>143</v>
      </c>
      <c r="E13" s="12">
        <v>52</v>
      </c>
      <c r="F13" s="12">
        <v>5</v>
      </c>
      <c r="G13" s="13">
        <f>IF(AND(ISBLANK(D13),ISBLANK(E13)),"",D13+E13)</f>
        <v>195</v>
      </c>
      <c r="H13" s="14">
        <f>IF(OR(ISNUMBER($G13),ISNUMBER($Q13)),(SIGN(N($G13)-N($Q13))+1)/2,"")</f>
        <v>0</v>
      </c>
      <c r="I13" s="15"/>
      <c r="K13" s="77" t="s">
        <v>136</v>
      </c>
      <c r="L13" s="78"/>
      <c r="M13" s="10">
        <v>1</v>
      </c>
      <c r="N13" s="11">
        <v>148</v>
      </c>
      <c r="O13" s="12">
        <v>62</v>
      </c>
      <c r="P13" s="12">
        <v>4</v>
      </c>
      <c r="Q13" s="13">
        <f>IF(AND(ISBLANK(N13),ISBLANK(O13)),"",N13+O13)</f>
        <v>210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131</v>
      </c>
      <c r="E14" s="18">
        <v>59</v>
      </c>
      <c r="F14" s="18">
        <v>2</v>
      </c>
      <c r="G14" s="19">
        <f>IF(AND(ISBLANK(D14),ISBLANK(E14)),"",D14+E14)</f>
        <v>190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145</v>
      </c>
      <c r="O14" s="18">
        <v>68</v>
      </c>
      <c r="P14" s="18">
        <v>1</v>
      </c>
      <c r="Q14" s="19">
        <f>IF(AND(ISBLANK(N14),ISBLANK(O14)),"",N14+O14)</f>
        <v>213</v>
      </c>
      <c r="R14" s="20">
        <f>IF(ISNUMBER($H14),1-$H14,"")</f>
        <v>1</v>
      </c>
      <c r="S14" s="15"/>
    </row>
    <row r="15" spans="1:19" ht="12.75" customHeight="1" thickBot="1">
      <c r="A15" s="71" t="s">
        <v>47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47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0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1</v>
      </c>
    </row>
    <row r="17" spans="1:19" ht="15.75" customHeight="1" thickBot="1">
      <c r="A17" s="81">
        <v>12443</v>
      </c>
      <c r="B17" s="83"/>
      <c r="C17" s="26" t="s">
        <v>12</v>
      </c>
      <c r="D17" s="27">
        <f>IF(ISNUMBER($G17),SUM(D13:D16),"")</f>
        <v>274</v>
      </c>
      <c r="E17" s="28">
        <f>IF(ISNUMBER($G17),SUM(E13:E16),"")</f>
        <v>111</v>
      </c>
      <c r="F17" s="28">
        <f>IF(ISNUMBER($G17),SUM(F13:F16),"")</f>
        <v>7</v>
      </c>
      <c r="G17" s="29">
        <f>IF(SUM($G13:$G16)+SUM($Q13:$Q16)&gt;0,SUM(G13:G16),"")</f>
        <v>385</v>
      </c>
      <c r="H17" s="27">
        <f>IF(ISNUMBER($G17),SUM(H13:H16),"")</f>
        <v>0</v>
      </c>
      <c r="I17" s="76"/>
      <c r="K17" s="81">
        <v>17979</v>
      </c>
      <c r="L17" s="83"/>
      <c r="M17" s="26" t="s">
        <v>12</v>
      </c>
      <c r="N17" s="27">
        <f>IF(ISNUMBER($G17),SUM(N13:N16),"")</f>
        <v>293</v>
      </c>
      <c r="O17" s="28">
        <f>IF(ISNUMBER($G17),SUM(O13:O16),"")</f>
        <v>130</v>
      </c>
      <c r="P17" s="28">
        <f>IF(ISNUMBER($G17),SUM(P13:P16),"")</f>
        <v>5</v>
      </c>
      <c r="Q17" s="29">
        <f>IF(SUM($G13:$G16)+SUM($Q13:$Q16)&gt;0,SUM(Q13:Q16),"")</f>
        <v>423</v>
      </c>
      <c r="R17" s="27">
        <f>IF(ISNUMBER($G17),SUM(R13:R16),"")</f>
        <v>2</v>
      </c>
      <c r="S17" s="76"/>
    </row>
    <row r="18" spans="1:19" ht="12.75" customHeight="1">
      <c r="A18" s="77" t="s">
        <v>137</v>
      </c>
      <c r="B18" s="78"/>
      <c r="C18" s="10">
        <v>1</v>
      </c>
      <c r="D18" s="11">
        <v>132</v>
      </c>
      <c r="E18" s="12">
        <v>79</v>
      </c>
      <c r="F18" s="12">
        <v>1</v>
      </c>
      <c r="G18" s="13">
        <f>IF(AND(ISBLANK(D18),ISBLANK(E18)),"",D18+E18)</f>
        <v>211</v>
      </c>
      <c r="H18" s="14">
        <f>IF(OR(ISNUMBER($G18),ISNUMBER($Q18)),(SIGN(N($G18)-N($Q18))+1)/2,"")</f>
        <v>1</v>
      </c>
      <c r="I18" s="15"/>
      <c r="K18" s="77" t="s">
        <v>138</v>
      </c>
      <c r="L18" s="78"/>
      <c r="M18" s="10">
        <v>1</v>
      </c>
      <c r="N18" s="11">
        <v>134</v>
      </c>
      <c r="O18" s="12">
        <v>70</v>
      </c>
      <c r="P18" s="12">
        <v>2</v>
      </c>
      <c r="Q18" s="13">
        <f>IF(AND(ISBLANK(N18),ISBLANK(O18)),"",N18+O18)</f>
        <v>204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138</v>
      </c>
      <c r="E19" s="18">
        <v>72</v>
      </c>
      <c r="F19" s="18">
        <v>2</v>
      </c>
      <c r="G19" s="19">
        <f>IF(AND(ISBLANK(D19),ISBLANK(E19)),"",D19+E19)</f>
        <v>210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148</v>
      </c>
      <c r="O19" s="18">
        <v>78</v>
      </c>
      <c r="P19" s="18">
        <v>3</v>
      </c>
      <c r="Q19" s="19">
        <f>IF(AND(ISBLANK(N19),ISBLANK(O19)),"",N19+O19)</f>
        <v>226</v>
      </c>
      <c r="R19" s="20">
        <f>IF(ISNUMBER($H19),1-$H19,"")</f>
        <v>1</v>
      </c>
      <c r="S19" s="15"/>
    </row>
    <row r="20" spans="1:19" ht="12.75" customHeight="1" thickBot="1">
      <c r="A20" s="71" t="s">
        <v>139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140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0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1</v>
      </c>
    </row>
    <row r="22" spans="1:19" ht="15.75" customHeight="1" thickBot="1">
      <c r="A22" s="81">
        <v>10226</v>
      </c>
      <c r="B22" s="83"/>
      <c r="C22" s="26" t="s">
        <v>12</v>
      </c>
      <c r="D22" s="27">
        <f>IF(ISNUMBER($G22),SUM(D18:D21),"")</f>
        <v>270</v>
      </c>
      <c r="E22" s="28">
        <f>IF(ISNUMBER($G22),SUM(E18:E21),"")</f>
        <v>151</v>
      </c>
      <c r="F22" s="28">
        <f>IF(ISNUMBER($G22),SUM(F18:F21),"")</f>
        <v>3</v>
      </c>
      <c r="G22" s="29">
        <f>IF(SUM($G18:$G21)+SUM($Q18:$Q21)&gt;0,SUM(G18:G21),"")</f>
        <v>421</v>
      </c>
      <c r="H22" s="27">
        <f>IF(ISNUMBER($G22),SUM(H18:H21),"")</f>
        <v>1</v>
      </c>
      <c r="I22" s="76"/>
      <c r="K22" s="81">
        <v>17982</v>
      </c>
      <c r="L22" s="83"/>
      <c r="M22" s="26" t="s">
        <v>12</v>
      </c>
      <c r="N22" s="27">
        <f>IF(ISNUMBER($G22),SUM(N18:N21),"")</f>
        <v>282</v>
      </c>
      <c r="O22" s="28">
        <f>IF(ISNUMBER($G22),SUM(O18:O21),"")</f>
        <v>148</v>
      </c>
      <c r="P22" s="28">
        <f>IF(ISNUMBER($G22),SUM(P18:P21),"")</f>
        <v>5</v>
      </c>
      <c r="Q22" s="29">
        <f>IF(SUM($G18:$G21)+SUM($Q18:$Q21)&gt;0,SUM(Q18:Q21),"")</f>
        <v>430</v>
      </c>
      <c r="R22" s="27">
        <f>IF(ISNUMBER($G22),SUM(R18:R21),"")</f>
        <v>1</v>
      </c>
      <c r="S22" s="76"/>
    </row>
    <row r="23" spans="1:19" ht="12.75" customHeight="1">
      <c r="A23" s="77" t="s">
        <v>141</v>
      </c>
      <c r="B23" s="78"/>
      <c r="C23" s="10">
        <v>1</v>
      </c>
      <c r="D23" s="11">
        <v>140</v>
      </c>
      <c r="E23" s="12">
        <v>52</v>
      </c>
      <c r="F23" s="12">
        <v>3</v>
      </c>
      <c r="G23" s="13">
        <f>IF(AND(ISBLANK(D23),ISBLANK(E23)),"",D23+E23)</f>
        <v>192</v>
      </c>
      <c r="H23" s="14">
        <f>IF(OR(ISNUMBER($G23),ISNUMBER($Q23)),(SIGN(N($G23)-N($Q23))+1)/2,"")</f>
        <v>1</v>
      </c>
      <c r="I23" s="15"/>
      <c r="K23" s="77" t="s">
        <v>142</v>
      </c>
      <c r="L23" s="78"/>
      <c r="M23" s="10">
        <v>1</v>
      </c>
      <c r="N23" s="11">
        <v>142</v>
      </c>
      <c r="O23" s="12">
        <v>44</v>
      </c>
      <c r="P23" s="12">
        <v>7</v>
      </c>
      <c r="Q23" s="13">
        <f>IF(AND(ISBLANK(N23),ISBLANK(O23)),"",N23+O23)</f>
        <v>186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139</v>
      </c>
      <c r="E24" s="18">
        <v>54</v>
      </c>
      <c r="F24" s="18">
        <v>4</v>
      </c>
      <c r="G24" s="19">
        <f>IF(AND(ISBLANK(D24),ISBLANK(E24)),"",D24+E24)</f>
        <v>193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139</v>
      </c>
      <c r="O24" s="18">
        <v>53</v>
      </c>
      <c r="P24" s="18">
        <v>6</v>
      </c>
      <c r="Q24" s="19">
        <f>IF(AND(ISBLANK(N24),ISBLANK(O24)),"",N24+O24)</f>
        <v>192</v>
      </c>
      <c r="R24" s="20">
        <f>IF(ISNUMBER($H24),1-$H24,"")</f>
        <v>0</v>
      </c>
      <c r="S24" s="15"/>
    </row>
    <row r="25" spans="1:19" ht="12.75" customHeight="1" thickBot="1">
      <c r="A25" s="71" t="s">
        <v>81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143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1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0</v>
      </c>
    </row>
    <row r="27" spans="1:19" ht="15.75" customHeight="1" thickBot="1">
      <c r="A27" s="81">
        <v>12282</v>
      </c>
      <c r="B27" s="83"/>
      <c r="C27" s="26" t="s">
        <v>12</v>
      </c>
      <c r="D27" s="27">
        <f>IF(ISNUMBER($G27),SUM(D23:D26),"")</f>
        <v>279</v>
      </c>
      <c r="E27" s="28">
        <f>IF(ISNUMBER($G27),SUM(E23:E26),"")</f>
        <v>106</v>
      </c>
      <c r="F27" s="28">
        <f>IF(ISNUMBER($G27),SUM(F23:F26),"")</f>
        <v>7</v>
      </c>
      <c r="G27" s="29">
        <f>IF(SUM($G23:$G26)+SUM($Q23:$Q26)&gt;0,SUM(G23:G26),"")</f>
        <v>385</v>
      </c>
      <c r="H27" s="27">
        <f>IF(ISNUMBER($G27),SUM(H23:H26),"")</f>
        <v>2</v>
      </c>
      <c r="I27" s="76"/>
      <c r="K27" s="81">
        <v>18858</v>
      </c>
      <c r="L27" s="83"/>
      <c r="M27" s="26" t="s">
        <v>12</v>
      </c>
      <c r="N27" s="27">
        <f>IF(ISNUMBER($G27),SUM(N23:N26),"")</f>
        <v>281</v>
      </c>
      <c r="O27" s="28">
        <f>IF(ISNUMBER($G27),SUM(O23:O26),"")</f>
        <v>97</v>
      </c>
      <c r="P27" s="28">
        <f>IF(ISNUMBER($G27),SUM(P23:P26),"")</f>
        <v>13</v>
      </c>
      <c r="Q27" s="29">
        <f>IF(SUM($G23:$G26)+SUM($Q23:$Q26)&gt;0,SUM(Q23:Q26),"")</f>
        <v>378</v>
      </c>
      <c r="R27" s="27">
        <f>IF(ISNUMBER($G27),SUM(R23:R26),"")</f>
        <v>0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3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3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3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3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1135</v>
      </c>
      <c r="E39" s="34">
        <f>IF(ISNUMBER($G39),SUM(E12,E17,E22,E27,E32,E37),"")</f>
        <v>508</v>
      </c>
      <c r="F39" s="34">
        <f>IF(ISNUMBER($G39),SUM(F12,F17,F22,F27,F32,F37),"")</f>
        <v>21</v>
      </c>
      <c r="G39" s="35">
        <f>IF(SUM($G$8:$G$37)+SUM($Q$8:$Q$37)&gt;0,SUM(G12,G17,G22,G27,G32,G37),"")</f>
        <v>1643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1149</v>
      </c>
      <c r="O39" s="34">
        <f>IF(ISNUMBER($G39),SUM(O12,O17,O22,O27,O32,O37),"")</f>
        <v>543</v>
      </c>
      <c r="P39" s="34">
        <f>IF(ISNUMBER($G39),SUM(P12,P17,P22,P27,P32,P37),"")</f>
        <v>27</v>
      </c>
      <c r="Q39" s="35">
        <f>IF(SUM($G$8:$G$37)+SUM($Q$8:$Q$37)&gt;0,SUM(Q12,Q17,Q22,Q27,Q32,Q37),"")</f>
        <v>1692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144</v>
      </c>
      <c r="D41" s="125"/>
      <c r="E41" s="125"/>
      <c r="G41" s="105"/>
      <c r="H41" s="105"/>
      <c r="I41" s="39">
        <f>IF(ISNUMBER(I$39),SUM(I11,I16,I21,I26,I31,I36,I39),"")</f>
        <v>1</v>
      </c>
      <c r="K41" s="38"/>
      <c r="L41" s="42" t="s">
        <v>22</v>
      </c>
      <c r="M41" s="125"/>
      <c r="N41" s="125"/>
      <c r="O41" s="125"/>
      <c r="Q41" s="105" t="s">
        <v>16</v>
      </c>
      <c r="R41" s="105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145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146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Odry – TJ SOKOL LUHAČOVICE</v>
      </c>
    </row>
    <row r="46" spans="2:11" ht="19.5" customHeight="1">
      <c r="B46" s="2" t="s">
        <v>31</v>
      </c>
      <c r="C46" s="113">
        <v>0.3958333333333333</v>
      </c>
      <c r="D46" s="114"/>
      <c r="I46" s="2" t="s">
        <v>33</v>
      </c>
      <c r="J46" s="114">
        <v>18</v>
      </c>
      <c r="K46" s="114"/>
    </row>
    <row r="47" spans="2:19" ht="19.5" customHeight="1">
      <c r="B47" s="2" t="s">
        <v>32</v>
      </c>
      <c r="C47" s="115">
        <v>0.513888888888889</v>
      </c>
      <c r="D47" s="116"/>
      <c r="I47" s="2" t="s">
        <v>34</v>
      </c>
      <c r="J47" s="116">
        <v>14</v>
      </c>
      <c r="K47" s="116"/>
      <c r="P47" s="2" t="s">
        <v>35</v>
      </c>
      <c r="Q47" s="132">
        <v>41876</v>
      </c>
      <c r="R47" s="109"/>
      <c r="S47" s="109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/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K13:L14"/>
    <mergeCell ref="A10:B11"/>
    <mergeCell ref="A12:B12"/>
    <mergeCell ref="A13:B14"/>
    <mergeCell ref="K10:L11"/>
    <mergeCell ref="S36:S37"/>
    <mergeCell ref="K33:L34"/>
    <mergeCell ref="S26:S27"/>
    <mergeCell ref="S31:S32"/>
    <mergeCell ref="K25:L26"/>
    <mergeCell ref="K35:L36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I26:I27"/>
    <mergeCell ref="L3:S3"/>
    <mergeCell ref="L1:N1"/>
    <mergeCell ref="O1:P1"/>
    <mergeCell ref="Q1:S1"/>
    <mergeCell ref="I36:I37"/>
    <mergeCell ref="I31:I32"/>
    <mergeCell ref="K37:L37"/>
    <mergeCell ref="R5:S5"/>
    <mergeCell ref="K8:L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A28:B29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C66:H66"/>
    <mergeCell ref="A61:S61"/>
    <mergeCell ref="A62:S62"/>
    <mergeCell ref="A64:S64"/>
    <mergeCell ref="A65:S65"/>
    <mergeCell ref="M42:O42"/>
    <mergeCell ref="M41:O41"/>
    <mergeCell ref="B57:C57"/>
    <mergeCell ref="J47:K47"/>
    <mergeCell ref="G41:H41"/>
    <mergeCell ref="C41:E41"/>
    <mergeCell ref="C42:E42"/>
    <mergeCell ref="C43:H43"/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M41" sqref="M41:O4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8" t="s">
        <v>0</v>
      </c>
      <c r="C1" s="98"/>
      <c r="D1" s="100" t="s">
        <v>1</v>
      </c>
      <c r="E1" s="100"/>
      <c r="F1" s="100"/>
      <c r="G1" s="100"/>
      <c r="H1" s="100"/>
      <c r="I1" s="100"/>
      <c r="K1" s="2" t="s">
        <v>38</v>
      </c>
      <c r="L1" s="101" t="s">
        <v>110</v>
      </c>
      <c r="M1" s="101"/>
      <c r="N1" s="101"/>
      <c r="O1" s="102" t="s">
        <v>37</v>
      </c>
      <c r="P1" s="102"/>
      <c r="Q1" s="103">
        <v>40236</v>
      </c>
      <c r="R1" s="104"/>
      <c r="S1" s="104"/>
    </row>
    <row r="2" spans="2:3" ht="6" customHeight="1" thickBot="1">
      <c r="B2" s="99"/>
      <c r="C2" s="99"/>
    </row>
    <row r="3" spans="1:19" ht="19.5" customHeight="1" thickBot="1">
      <c r="A3" s="3" t="s">
        <v>2</v>
      </c>
      <c r="B3" s="95" t="s">
        <v>111</v>
      </c>
      <c r="C3" s="96"/>
      <c r="D3" s="96"/>
      <c r="E3" s="96"/>
      <c r="F3" s="96"/>
      <c r="G3" s="96"/>
      <c r="H3" s="96"/>
      <c r="I3" s="97"/>
      <c r="K3" s="3" t="s">
        <v>3</v>
      </c>
      <c r="L3" s="95" t="s">
        <v>112</v>
      </c>
      <c r="M3" s="96"/>
      <c r="N3" s="96"/>
      <c r="O3" s="96"/>
      <c r="P3" s="96"/>
      <c r="Q3" s="96"/>
      <c r="R3" s="96"/>
      <c r="S3" s="97"/>
    </row>
    <row r="4" ht="4.5" customHeight="1" thickBot="1"/>
    <row r="5" spans="1:19" ht="12.75" customHeight="1">
      <c r="A5" s="88" t="s">
        <v>4</v>
      </c>
      <c r="B5" s="89"/>
      <c r="C5" s="86" t="s">
        <v>5</v>
      </c>
      <c r="D5" s="92" t="s">
        <v>6</v>
      </c>
      <c r="E5" s="93"/>
      <c r="F5" s="93"/>
      <c r="G5" s="94"/>
      <c r="H5" s="84" t="s">
        <v>7</v>
      </c>
      <c r="I5" s="85"/>
      <c r="K5" s="88" t="s">
        <v>4</v>
      </c>
      <c r="L5" s="89"/>
      <c r="M5" s="86" t="s">
        <v>5</v>
      </c>
      <c r="N5" s="92" t="s">
        <v>6</v>
      </c>
      <c r="O5" s="93"/>
      <c r="P5" s="93"/>
      <c r="Q5" s="94"/>
      <c r="R5" s="84" t="s">
        <v>7</v>
      </c>
      <c r="S5" s="85"/>
    </row>
    <row r="6" spans="1:19" ht="12.75" customHeight="1" thickBot="1">
      <c r="A6" s="90" t="s">
        <v>8</v>
      </c>
      <c r="B6" s="91"/>
      <c r="C6" s="8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0" t="s">
        <v>8</v>
      </c>
      <c r="L6" s="91"/>
      <c r="M6" s="8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113</v>
      </c>
      <c r="B8" s="78"/>
      <c r="C8" s="10">
        <v>1</v>
      </c>
      <c r="D8" s="11">
        <v>134</v>
      </c>
      <c r="E8" s="12">
        <v>70</v>
      </c>
      <c r="F8" s="12">
        <v>2</v>
      </c>
      <c r="G8" s="13">
        <f>IF(AND(ISBLANK(D8),ISBLANK(E8)),"",D8+E8)</f>
        <v>204</v>
      </c>
      <c r="H8" s="14">
        <f>IF(OR(ISNUMBER($G8),ISNUMBER($Q8)),(SIGN(N($G8)-N($Q8))+1)/2,"")</f>
        <v>0</v>
      </c>
      <c r="I8" s="15"/>
      <c r="K8" s="77" t="s">
        <v>114</v>
      </c>
      <c r="L8" s="78"/>
      <c r="M8" s="10">
        <v>1</v>
      </c>
      <c r="N8" s="11">
        <v>132</v>
      </c>
      <c r="O8" s="12">
        <v>80</v>
      </c>
      <c r="P8" s="12">
        <v>3</v>
      </c>
      <c r="Q8" s="13">
        <f>IF(AND(ISBLANK(N8),ISBLANK(O8)),"",N8+O8)</f>
        <v>212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133</v>
      </c>
      <c r="E9" s="18">
        <v>53</v>
      </c>
      <c r="F9" s="18">
        <v>7</v>
      </c>
      <c r="G9" s="19">
        <f>IF(AND(ISBLANK(D9),ISBLANK(E9)),"",D9+E9)</f>
        <v>186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133</v>
      </c>
      <c r="O9" s="18">
        <v>62</v>
      </c>
      <c r="P9" s="18">
        <v>6</v>
      </c>
      <c r="Q9" s="19">
        <f>IF(AND(ISBLANK(N9),ISBLANK(O9)),"",N9+O9)</f>
        <v>195</v>
      </c>
      <c r="R9" s="20">
        <f>IF(ISNUMBER($H9),1-$H9,"")</f>
        <v>1</v>
      </c>
      <c r="S9" s="15"/>
    </row>
    <row r="10" spans="1:19" ht="12.75" customHeight="1" thickBot="1">
      <c r="A10" s="71" t="s">
        <v>115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78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0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1</v>
      </c>
    </row>
    <row r="12" spans="1:19" ht="15.75" customHeight="1" thickBot="1">
      <c r="A12" s="81">
        <v>19891</v>
      </c>
      <c r="B12" s="83"/>
      <c r="C12" s="26" t="s">
        <v>12</v>
      </c>
      <c r="D12" s="27">
        <f>IF(ISNUMBER($G12),SUM(D8:D11),"")</f>
        <v>267</v>
      </c>
      <c r="E12" s="28">
        <f>IF(ISNUMBER($G12),SUM(E8:E11),"")</f>
        <v>123</v>
      </c>
      <c r="F12" s="28">
        <f>IF(ISNUMBER($G12),SUM(F8:F11),"")</f>
        <v>9</v>
      </c>
      <c r="G12" s="29">
        <f>IF(SUM($G8:$G11)+SUM($Q8:$Q11)&gt;0,SUM(G8:G11),"")</f>
        <v>390</v>
      </c>
      <c r="H12" s="27">
        <f>IF(ISNUMBER($G12),SUM(H8:H11),"")</f>
        <v>0</v>
      </c>
      <c r="I12" s="76"/>
      <c r="K12" s="81">
        <v>12064</v>
      </c>
      <c r="L12" s="83"/>
      <c r="M12" s="26" t="s">
        <v>12</v>
      </c>
      <c r="N12" s="27">
        <f>IF(ISNUMBER($G12),SUM(N8:N11),"")</f>
        <v>265</v>
      </c>
      <c r="O12" s="28">
        <f>IF(ISNUMBER($G12),SUM(O8:O11),"")</f>
        <v>142</v>
      </c>
      <c r="P12" s="28">
        <f>IF(ISNUMBER($G12),SUM(P8:P11),"")</f>
        <v>9</v>
      </c>
      <c r="Q12" s="29">
        <f>IF(SUM($G8:$G11)+SUM($Q8:$Q11)&gt;0,SUM(Q8:Q11),"")</f>
        <v>407</v>
      </c>
      <c r="R12" s="27">
        <f>IF(ISNUMBER($G12),SUM(R8:R11),"")</f>
        <v>2</v>
      </c>
      <c r="S12" s="76"/>
    </row>
    <row r="13" spans="1:19" ht="12.75" customHeight="1">
      <c r="A13" s="77" t="s">
        <v>116</v>
      </c>
      <c r="B13" s="78"/>
      <c r="C13" s="10">
        <v>1</v>
      </c>
      <c r="D13" s="11">
        <v>155</v>
      </c>
      <c r="E13" s="12">
        <v>51</v>
      </c>
      <c r="F13" s="12">
        <v>7</v>
      </c>
      <c r="G13" s="13">
        <f>IF(AND(ISBLANK(D13),ISBLANK(E13)),"",D13+E13)</f>
        <v>206</v>
      </c>
      <c r="H13" s="14">
        <f>IF(OR(ISNUMBER($G13),ISNUMBER($Q13)),(SIGN(N($G13)-N($Q13))+1)/2,"")</f>
        <v>0</v>
      </c>
      <c r="I13" s="15"/>
      <c r="K13" s="77" t="s">
        <v>117</v>
      </c>
      <c r="L13" s="78"/>
      <c r="M13" s="10">
        <v>1</v>
      </c>
      <c r="N13" s="11">
        <v>144</v>
      </c>
      <c r="O13" s="12">
        <v>89</v>
      </c>
      <c r="P13" s="12">
        <v>1</v>
      </c>
      <c r="Q13" s="13">
        <f>IF(AND(ISBLANK(N13),ISBLANK(O13)),"",N13+O13)</f>
        <v>233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140</v>
      </c>
      <c r="E14" s="18">
        <v>70</v>
      </c>
      <c r="F14" s="18">
        <v>6</v>
      </c>
      <c r="G14" s="19">
        <f>IF(AND(ISBLANK(D14),ISBLANK(E14)),"",D14+E14)</f>
        <v>210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145</v>
      </c>
      <c r="O14" s="18">
        <v>54</v>
      </c>
      <c r="P14" s="18">
        <v>2</v>
      </c>
      <c r="Q14" s="19">
        <f>IF(AND(ISBLANK(N14),ISBLANK(O14)),"",N14+O14)</f>
        <v>199</v>
      </c>
      <c r="R14" s="20">
        <f>IF(ISNUMBER($H14),1-$H14,"")</f>
        <v>0</v>
      </c>
      <c r="S14" s="15"/>
    </row>
    <row r="15" spans="1:19" ht="12.75" customHeight="1" thickBot="1">
      <c r="A15" s="71" t="s">
        <v>118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101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0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1</v>
      </c>
    </row>
    <row r="17" spans="1:19" ht="15.75" customHeight="1" thickBot="1">
      <c r="A17" s="81">
        <v>6302</v>
      </c>
      <c r="B17" s="83"/>
      <c r="C17" s="26" t="s">
        <v>12</v>
      </c>
      <c r="D17" s="27">
        <f>IF(ISNUMBER($G17),SUM(D13:D16),"")</f>
        <v>295</v>
      </c>
      <c r="E17" s="28">
        <f>IF(ISNUMBER($G17),SUM(E13:E16),"")</f>
        <v>121</v>
      </c>
      <c r="F17" s="28">
        <f>IF(ISNUMBER($G17),SUM(F13:F16),"")</f>
        <v>13</v>
      </c>
      <c r="G17" s="29">
        <f>IF(SUM($G13:$G16)+SUM($Q13:$Q16)&gt;0,SUM(G13:G16),"")</f>
        <v>416</v>
      </c>
      <c r="H17" s="27">
        <f>IF(ISNUMBER($G17),SUM(H13:H16),"")</f>
        <v>1</v>
      </c>
      <c r="I17" s="76"/>
      <c r="K17" s="81">
        <v>14309</v>
      </c>
      <c r="L17" s="83"/>
      <c r="M17" s="26" t="s">
        <v>12</v>
      </c>
      <c r="N17" s="27">
        <f>IF(ISNUMBER($G17),SUM(N13:N16),"")</f>
        <v>289</v>
      </c>
      <c r="O17" s="28">
        <f>IF(ISNUMBER($G17),SUM(O13:O16),"")</f>
        <v>143</v>
      </c>
      <c r="P17" s="28">
        <f>IF(ISNUMBER($G17),SUM(P13:P16),"")</f>
        <v>3</v>
      </c>
      <c r="Q17" s="29">
        <f>IF(SUM($G13:$G16)+SUM($Q13:$Q16)&gt;0,SUM(Q13:Q16),"")</f>
        <v>432</v>
      </c>
      <c r="R17" s="27">
        <f>IF(ISNUMBER($G17),SUM(R13:R16),"")</f>
        <v>1</v>
      </c>
      <c r="S17" s="76"/>
    </row>
    <row r="18" spans="1:19" ht="12.75" customHeight="1">
      <c r="A18" s="77" t="s">
        <v>119</v>
      </c>
      <c r="B18" s="78"/>
      <c r="C18" s="10">
        <v>1</v>
      </c>
      <c r="D18" s="11">
        <v>150</v>
      </c>
      <c r="E18" s="12">
        <v>42</v>
      </c>
      <c r="F18" s="12">
        <v>7</v>
      </c>
      <c r="G18" s="13">
        <f>IF(AND(ISBLANK(D18),ISBLANK(E18)),"",D18+E18)</f>
        <v>192</v>
      </c>
      <c r="H18" s="14">
        <f>IF(OR(ISNUMBER($G18),ISNUMBER($Q18)),(SIGN(N($G18)-N($Q18))+1)/2,"")</f>
        <v>0</v>
      </c>
      <c r="I18" s="15"/>
      <c r="K18" s="77" t="s">
        <v>120</v>
      </c>
      <c r="L18" s="78"/>
      <c r="M18" s="10">
        <v>1</v>
      </c>
      <c r="N18" s="11">
        <v>141</v>
      </c>
      <c r="O18" s="12">
        <v>60</v>
      </c>
      <c r="P18" s="12">
        <v>4</v>
      </c>
      <c r="Q18" s="13">
        <f>IF(AND(ISBLANK(N18),ISBLANK(O18)),"",N18+O18)</f>
        <v>201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157</v>
      </c>
      <c r="E19" s="18">
        <v>80</v>
      </c>
      <c r="F19" s="18">
        <v>0</v>
      </c>
      <c r="G19" s="19">
        <f>IF(AND(ISBLANK(D19),ISBLANK(E19)),"",D19+E19)</f>
        <v>237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136</v>
      </c>
      <c r="O19" s="18">
        <v>42</v>
      </c>
      <c r="P19" s="18">
        <v>9</v>
      </c>
      <c r="Q19" s="19">
        <f>IF(AND(ISBLANK(N19),ISBLANK(O19)),"",N19+O19)</f>
        <v>178</v>
      </c>
      <c r="R19" s="20">
        <f>IF(ISNUMBER($H19),1-$H19,"")</f>
        <v>0</v>
      </c>
      <c r="S19" s="15"/>
    </row>
    <row r="20" spans="1:19" ht="12.75" customHeight="1" thickBot="1">
      <c r="A20" s="71" t="s">
        <v>121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122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1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0</v>
      </c>
    </row>
    <row r="22" spans="1:19" ht="15.75" customHeight="1" thickBot="1">
      <c r="A22" s="81">
        <v>8877</v>
      </c>
      <c r="B22" s="83"/>
      <c r="C22" s="26" t="s">
        <v>12</v>
      </c>
      <c r="D22" s="27">
        <f>IF(ISNUMBER($G22),SUM(D18:D21),"")</f>
        <v>307</v>
      </c>
      <c r="E22" s="28">
        <f>IF(ISNUMBER($G22),SUM(E18:E21),"")</f>
        <v>122</v>
      </c>
      <c r="F22" s="28">
        <f>IF(ISNUMBER($G22),SUM(F18:F21),"")</f>
        <v>7</v>
      </c>
      <c r="G22" s="29">
        <f>IF(SUM($G18:$G21)+SUM($Q18:$Q21)&gt;0,SUM(G18:G21),"")</f>
        <v>429</v>
      </c>
      <c r="H22" s="27">
        <f>IF(ISNUMBER($G22),SUM(H18:H21),"")</f>
        <v>1</v>
      </c>
      <c r="I22" s="76"/>
      <c r="K22" s="81">
        <v>10092</v>
      </c>
      <c r="L22" s="83"/>
      <c r="M22" s="26" t="s">
        <v>12</v>
      </c>
      <c r="N22" s="27">
        <f>IF(ISNUMBER($G22),SUM(N18:N21),"")</f>
        <v>277</v>
      </c>
      <c r="O22" s="28">
        <f>IF(ISNUMBER($G22),SUM(O18:O21),"")</f>
        <v>102</v>
      </c>
      <c r="P22" s="28">
        <f>IF(ISNUMBER($G22),SUM(P18:P21),"")</f>
        <v>13</v>
      </c>
      <c r="Q22" s="29">
        <f>IF(SUM($G18:$G21)+SUM($Q18:$Q21)&gt;0,SUM(Q18:Q21),"")</f>
        <v>379</v>
      </c>
      <c r="R22" s="27">
        <f>IF(ISNUMBER($G22),SUM(R18:R21),"")</f>
        <v>1</v>
      </c>
      <c r="S22" s="76"/>
    </row>
    <row r="23" spans="1:19" ht="12.75" customHeight="1">
      <c r="A23" s="77" t="s">
        <v>123</v>
      </c>
      <c r="B23" s="78"/>
      <c r="C23" s="10">
        <v>1</v>
      </c>
      <c r="D23" s="11">
        <v>137</v>
      </c>
      <c r="E23" s="12">
        <v>63</v>
      </c>
      <c r="F23" s="12">
        <v>0</v>
      </c>
      <c r="G23" s="13">
        <f>IF(AND(ISBLANK(D23),ISBLANK(E23)),"",D23+E23)</f>
        <v>200</v>
      </c>
      <c r="H23" s="14">
        <f>IF(OR(ISNUMBER($G23),ISNUMBER($Q23)),(SIGN(N($G23)-N($Q23))+1)/2,"")</f>
        <v>1</v>
      </c>
      <c r="I23" s="15"/>
      <c r="K23" s="77" t="s">
        <v>124</v>
      </c>
      <c r="L23" s="78"/>
      <c r="M23" s="10">
        <v>1</v>
      </c>
      <c r="N23" s="11">
        <v>142</v>
      </c>
      <c r="O23" s="12">
        <v>52</v>
      </c>
      <c r="P23" s="12">
        <v>8</v>
      </c>
      <c r="Q23" s="13">
        <f>IF(AND(ISBLANK(N23),ISBLANK(O23)),"",N23+O23)</f>
        <v>194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152</v>
      </c>
      <c r="E24" s="18">
        <v>61</v>
      </c>
      <c r="F24" s="18">
        <v>4</v>
      </c>
      <c r="G24" s="19">
        <f>IF(AND(ISBLANK(D24),ISBLANK(E24)),"",D24+E24)</f>
        <v>213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152</v>
      </c>
      <c r="O24" s="18">
        <v>63</v>
      </c>
      <c r="P24" s="18">
        <v>3</v>
      </c>
      <c r="Q24" s="19">
        <f>IF(AND(ISBLANK(N24),ISBLANK(O24)),"",N24+O24)</f>
        <v>215</v>
      </c>
      <c r="R24" s="20">
        <f>IF(ISNUMBER($H24),1-$H24,"")</f>
        <v>1</v>
      </c>
      <c r="S24" s="15"/>
    </row>
    <row r="25" spans="1:19" ht="12.75" customHeight="1" thickBot="1">
      <c r="A25" s="71" t="s">
        <v>94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47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1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0</v>
      </c>
    </row>
    <row r="27" spans="1:19" ht="15.75" customHeight="1" thickBot="1">
      <c r="A27" s="81">
        <v>18991</v>
      </c>
      <c r="B27" s="83"/>
      <c r="C27" s="26" t="s">
        <v>12</v>
      </c>
      <c r="D27" s="27">
        <f>IF(ISNUMBER($G27),SUM(D23:D26),"")</f>
        <v>289</v>
      </c>
      <c r="E27" s="28">
        <f>IF(ISNUMBER($G27),SUM(E23:E26),"")</f>
        <v>124</v>
      </c>
      <c r="F27" s="28">
        <f>IF(ISNUMBER($G27),SUM(F23:F26),"")</f>
        <v>4</v>
      </c>
      <c r="G27" s="29">
        <f>IF(SUM($G23:$G26)+SUM($Q23:$Q26)&gt;0,SUM(G23:G26),"")</f>
        <v>413</v>
      </c>
      <c r="H27" s="27">
        <f>IF(ISNUMBER($G27),SUM(H23:H26),"")</f>
        <v>1</v>
      </c>
      <c r="I27" s="76"/>
      <c r="K27" s="81">
        <v>8701</v>
      </c>
      <c r="L27" s="83"/>
      <c r="M27" s="26" t="s">
        <v>12</v>
      </c>
      <c r="N27" s="27">
        <f>IF(ISNUMBER($G27),SUM(N23:N26),"")</f>
        <v>294</v>
      </c>
      <c r="O27" s="28">
        <f>IF(ISNUMBER($G27),SUM(O23:O26),"")</f>
        <v>115</v>
      </c>
      <c r="P27" s="28">
        <f>IF(ISNUMBER($G27),SUM(P23:P26),"")</f>
        <v>11</v>
      </c>
      <c r="Q27" s="29">
        <f>IF(SUM($G23:$G26)+SUM($Q23:$Q26)&gt;0,SUM(Q23:Q26),"")</f>
        <v>409</v>
      </c>
      <c r="R27" s="27">
        <f>IF(ISNUMBER($G27),SUM(R23:R26),"")</f>
        <v>1</v>
      </c>
      <c r="S27" s="76"/>
    </row>
    <row r="28" spans="1:19" ht="12.75" customHeight="1">
      <c r="A28" s="77" t="s">
        <v>125</v>
      </c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3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3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3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3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1158</v>
      </c>
      <c r="E39" s="34">
        <f>IF(ISNUMBER($G39),SUM(E12,E17,E22,E27,E32,E37),"")</f>
        <v>490</v>
      </c>
      <c r="F39" s="34">
        <f>IF(ISNUMBER($G39),SUM(F12,F17,F22,F27,F32,F37),"")</f>
        <v>33</v>
      </c>
      <c r="G39" s="35">
        <f>IF(SUM($G$8:$G$37)+SUM($Q$8:$Q$37)&gt;0,SUM(G12,G17,G22,G27,G32,G37),"")</f>
        <v>1648</v>
      </c>
      <c r="H39" s="36">
        <f>IF(SUM($G$8:$G$37)+SUM($Q$8:$Q$37)&gt;0,SUM(H12,H17,H22,H27,H32,H37),"")</f>
        <v>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1125</v>
      </c>
      <c r="O39" s="34">
        <f>IF(ISNUMBER($G39),SUM(O12,O17,O22,O27,O32,O37),"")</f>
        <v>502</v>
      </c>
      <c r="P39" s="34">
        <f>IF(ISNUMBER($G39),SUM(P12,P17,P22,P27,P32,P37),"")</f>
        <v>36</v>
      </c>
      <c r="Q39" s="35">
        <f>IF(SUM($G$8:$G$37)+SUM($Q$8:$Q$37)&gt;0,SUM(Q12,Q17,Q22,Q27,Q32,Q37),"")</f>
        <v>1627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126</v>
      </c>
      <c r="D41" s="125"/>
      <c r="E41" s="125"/>
      <c r="G41" s="105"/>
      <c r="H41" s="105"/>
      <c r="I41" s="39">
        <f>IF(ISNUMBER(I$39),SUM(I11,I16,I21,I26,I31,I36,I39),"")</f>
        <v>4</v>
      </c>
      <c r="K41" s="38"/>
      <c r="L41" s="42" t="s">
        <v>22</v>
      </c>
      <c r="M41" s="125" t="s">
        <v>127</v>
      </c>
      <c r="N41" s="125"/>
      <c r="O41" s="125"/>
      <c r="Q41" s="105" t="s">
        <v>16</v>
      </c>
      <c r="R41" s="105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128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129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ČKD Blansko "B" – KK Vyškov</v>
      </c>
    </row>
    <row r="46" spans="2:11" ht="19.5" customHeight="1">
      <c r="B46" s="2" t="s">
        <v>31</v>
      </c>
      <c r="C46" s="113">
        <v>0.5416666666666666</v>
      </c>
      <c r="D46" s="114"/>
      <c r="I46" s="2" t="s">
        <v>33</v>
      </c>
      <c r="J46" s="114">
        <v>20</v>
      </c>
      <c r="K46" s="114"/>
    </row>
    <row r="47" spans="2:19" ht="19.5" customHeight="1">
      <c r="B47" s="2" t="s">
        <v>32</v>
      </c>
      <c r="C47" s="115">
        <v>0.6145833333333334</v>
      </c>
      <c r="D47" s="116"/>
      <c r="I47" s="2" t="s">
        <v>34</v>
      </c>
      <c r="J47" s="116">
        <v>8</v>
      </c>
      <c r="K47" s="116"/>
      <c r="P47" s="2" t="s">
        <v>35</v>
      </c>
      <c r="Q47" s="132">
        <v>41486</v>
      </c>
      <c r="R47" s="109"/>
      <c r="S47" s="109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>
        <v>40236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O36" sqref="O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8" t="s">
        <v>0</v>
      </c>
      <c r="C1" s="98"/>
      <c r="D1" s="100" t="s">
        <v>1</v>
      </c>
      <c r="E1" s="100"/>
      <c r="F1" s="100"/>
      <c r="G1" s="100"/>
      <c r="H1" s="100"/>
      <c r="I1" s="100"/>
      <c r="K1" s="2" t="s">
        <v>38</v>
      </c>
      <c r="L1" s="101" t="s">
        <v>88</v>
      </c>
      <c r="M1" s="101"/>
      <c r="N1" s="101"/>
      <c r="O1" s="102" t="s">
        <v>37</v>
      </c>
      <c r="P1" s="102"/>
      <c r="Q1" s="103">
        <v>40236</v>
      </c>
      <c r="R1" s="104"/>
      <c r="S1" s="104"/>
    </row>
    <row r="2" spans="2:3" ht="6" customHeight="1" thickBot="1">
      <c r="B2" s="99"/>
      <c r="C2" s="99"/>
    </row>
    <row r="3" spans="1:19" ht="19.5" customHeight="1" thickBot="1">
      <c r="A3" s="3" t="s">
        <v>2</v>
      </c>
      <c r="B3" s="95" t="s">
        <v>89</v>
      </c>
      <c r="C3" s="96"/>
      <c r="D3" s="96"/>
      <c r="E3" s="96"/>
      <c r="F3" s="96"/>
      <c r="G3" s="96"/>
      <c r="H3" s="96"/>
      <c r="I3" s="97"/>
      <c r="K3" s="3" t="s">
        <v>3</v>
      </c>
      <c r="L3" s="95" t="s">
        <v>90</v>
      </c>
      <c r="M3" s="96"/>
      <c r="N3" s="96"/>
      <c r="O3" s="96"/>
      <c r="P3" s="96"/>
      <c r="Q3" s="96"/>
      <c r="R3" s="96"/>
      <c r="S3" s="97"/>
    </row>
    <row r="4" ht="4.5" customHeight="1" thickBot="1"/>
    <row r="5" spans="1:19" ht="12.75" customHeight="1">
      <c r="A5" s="88" t="s">
        <v>4</v>
      </c>
      <c r="B5" s="89"/>
      <c r="C5" s="86" t="s">
        <v>5</v>
      </c>
      <c r="D5" s="92" t="s">
        <v>6</v>
      </c>
      <c r="E5" s="93"/>
      <c r="F5" s="93"/>
      <c r="G5" s="94"/>
      <c r="H5" s="84" t="s">
        <v>7</v>
      </c>
      <c r="I5" s="85"/>
      <c r="K5" s="88" t="s">
        <v>4</v>
      </c>
      <c r="L5" s="89"/>
      <c r="M5" s="86" t="s">
        <v>5</v>
      </c>
      <c r="N5" s="92" t="s">
        <v>6</v>
      </c>
      <c r="O5" s="93"/>
      <c r="P5" s="93"/>
      <c r="Q5" s="94"/>
      <c r="R5" s="84" t="s">
        <v>7</v>
      </c>
      <c r="S5" s="85"/>
    </row>
    <row r="6" spans="1:19" ht="12.75" customHeight="1" thickBot="1">
      <c r="A6" s="90" t="s">
        <v>8</v>
      </c>
      <c r="B6" s="91"/>
      <c r="C6" s="8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0" t="s">
        <v>8</v>
      </c>
      <c r="L6" s="91"/>
      <c r="M6" s="8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91</v>
      </c>
      <c r="B8" s="78"/>
      <c r="C8" s="10">
        <v>1</v>
      </c>
      <c r="D8" s="11">
        <v>149</v>
      </c>
      <c r="E8" s="12">
        <v>79</v>
      </c>
      <c r="F8" s="12">
        <v>2</v>
      </c>
      <c r="G8" s="13">
        <f>IF(AND(ISBLANK(D8),ISBLANK(E8)),"",D8+E8)</f>
        <v>228</v>
      </c>
      <c r="H8" s="14">
        <f>IF(OR(ISNUMBER($G8),ISNUMBER($Q8)),(SIGN(N($G8)-N($Q8))+1)/2,"")</f>
        <v>1</v>
      </c>
      <c r="I8" s="15"/>
      <c r="K8" s="77" t="s">
        <v>92</v>
      </c>
      <c r="L8" s="78"/>
      <c r="M8" s="10">
        <v>1</v>
      </c>
      <c r="N8" s="11">
        <v>143</v>
      </c>
      <c r="O8" s="12">
        <v>59</v>
      </c>
      <c r="P8" s="12">
        <v>3</v>
      </c>
      <c r="Q8" s="13">
        <f>IF(AND(ISBLANK(N8),ISBLANK(O8)),"",N8+O8)</f>
        <v>202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133</v>
      </c>
      <c r="E9" s="18">
        <v>80</v>
      </c>
      <c r="F9" s="18">
        <v>2</v>
      </c>
      <c r="G9" s="19">
        <f>IF(AND(ISBLANK(D9),ISBLANK(E9)),"",D9+E9)</f>
        <v>213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145</v>
      </c>
      <c r="O9" s="18">
        <v>52</v>
      </c>
      <c r="P9" s="18">
        <v>4</v>
      </c>
      <c r="Q9" s="19">
        <f>IF(AND(ISBLANK(N9),ISBLANK(O9)),"",N9+O9)</f>
        <v>197</v>
      </c>
      <c r="R9" s="20">
        <f>IF(ISNUMBER($H9),1-$H9,"")</f>
        <v>0</v>
      </c>
      <c r="S9" s="15"/>
    </row>
    <row r="10" spans="1:19" ht="12.75" customHeight="1" thickBot="1">
      <c r="A10" s="71" t="s">
        <v>93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94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1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0</v>
      </c>
    </row>
    <row r="12" spans="1:19" ht="15.75" customHeight="1" thickBot="1">
      <c r="A12" s="81">
        <v>6868</v>
      </c>
      <c r="B12" s="82"/>
      <c r="C12" s="26" t="s">
        <v>12</v>
      </c>
      <c r="D12" s="27">
        <f>IF(ISNUMBER($G12),SUM(D8:D11),"")</f>
        <v>282</v>
      </c>
      <c r="E12" s="28">
        <f>IF(ISNUMBER($G12),SUM(E8:E11),"")</f>
        <v>159</v>
      </c>
      <c r="F12" s="28">
        <f>IF(ISNUMBER($G12),SUM(F8:F11),"")</f>
        <v>4</v>
      </c>
      <c r="G12" s="29">
        <f>IF(SUM($G8:$G11)+SUM($Q8:$Q11)&gt;0,SUM(G8:G11),"")</f>
        <v>441</v>
      </c>
      <c r="H12" s="27">
        <f>IF(ISNUMBER($G12),SUM(H8:H11),"")</f>
        <v>2</v>
      </c>
      <c r="I12" s="76"/>
      <c r="K12" s="81">
        <v>16291</v>
      </c>
      <c r="L12" s="83"/>
      <c r="M12" s="26" t="s">
        <v>12</v>
      </c>
      <c r="N12" s="27">
        <f>IF(ISNUMBER($G12),SUM(N8:N11),"")</f>
        <v>288</v>
      </c>
      <c r="O12" s="28">
        <f>IF(ISNUMBER($G12),SUM(O8:O11),"")</f>
        <v>111</v>
      </c>
      <c r="P12" s="28">
        <f>IF(ISNUMBER($G12),SUM(P8:P11),"")</f>
        <v>7</v>
      </c>
      <c r="Q12" s="29">
        <f>IF(SUM($G8:$G11)+SUM($Q8:$Q11)&gt;0,SUM(Q8:Q11),"")</f>
        <v>399</v>
      </c>
      <c r="R12" s="27">
        <f>IF(ISNUMBER($G12),SUM(R8:R11),"")</f>
        <v>0</v>
      </c>
      <c r="S12" s="76"/>
    </row>
    <row r="13" spans="1:19" ht="12.75" customHeight="1">
      <c r="A13" s="77" t="s">
        <v>95</v>
      </c>
      <c r="B13" s="78"/>
      <c r="C13" s="10">
        <v>1</v>
      </c>
      <c r="D13" s="11">
        <v>154</v>
      </c>
      <c r="E13" s="12">
        <v>79</v>
      </c>
      <c r="F13" s="12">
        <v>0</v>
      </c>
      <c r="G13" s="13">
        <f>IF(AND(ISBLANK(D13),ISBLANK(E13)),"",D13+E13)</f>
        <v>233</v>
      </c>
      <c r="H13" s="14">
        <f>IF(OR(ISNUMBER($G13),ISNUMBER($Q13)),(SIGN(N($G13)-N($Q13))+1)/2,"")</f>
        <v>1</v>
      </c>
      <c r="I13" s="15"/>
      <c r="K13" s="77" t="s">
        <v>96</v>
      </c>
      <c r="L13" s="78"/>
      <c r="M13" s="10">
        <v>1</v>
      </c>
      <c r="N13" s="11">
        <v>156</v>
      </c>
      <c r="O13" s="12">
        <v>70</v>
      </c>
      <c r="P13" s="12">
        <v>0</v>
      </c>
      <c r="Q13" s="13">
        <f>IF(AND(ISBLANK(N13),ISBLANK(O13)),"",N13+O13)</f>
        <v>226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161</v>
      </c>
      <c r="E14" s="18">
        <v>59</v>
      </c>
      <c r="F14" s="18">
        <v>3</v>
      </c>
      <c r="G14" s="19">
        <f>IF(AND(ISBLANK(D14),ISBLANK(E14)),"",D14+E14)</f>
        <v>220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154</v>
      </c>
      <c r="O14" s="18">
        <v>79</v>
      </c>
      <c r="P14" s="18">
        <v>2</v>
      </c>
      <c r="Q14" s="19">
        <f>IF(AND(ISBLANK(N14),ISBLANK(O14)),"",N14+O14)</f>
        <v>233</v>
      </c>
      <c r="R14" s="20">
        <f>IF(ISNUMBER($H14),1-$H14,"")</f>
        <v>1</v>
      </c>
      <c r="S14" s="15"/>
    </row>
    <row r="15" spans="1:19" ht="12.75" customHeight="1" thickBot="1">
      <c r="A15" s="71" t="s">
        <v>97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98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0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1</v>
      </c>
    </row>
    <row r="17" spans="1:19" ht="15.75" customHeight="1" thickBot="1">
      <c r="A17" s="81">
        <v>6856</v>
      </c>
      <c r="B17" s="82"/>
      <c r="C17" s="26" t="s">
        <v>12</v>
      </c>
      <c r="D17" s="27">
        <f>IF(ISNUMBER($G17),SUM(D13:D16),"")</f>
        <v>315</v>
      </c>
      <c r="E17" s="28">
        <f>IF(ISNUMBER($G17),SUM(E13:E16),"")</f>
        <v>138</v>
      </c>
      <c r="F17" s="28">
        <f>IF(ISNUMBER($G17),SUM(F13:F16),"")</f>
        <v>3</v>
      </c>
      <c r="G17" s="29">
        <f>IF(SUM($G13:$G16)+SUM($Q13:$Q16)&gt;0,SUM(G13:G16),"")</f>
        <v>453</v>
      </c>
      <c r="H17" s="27">
        <f>IF(ISNUMBER($G17),SUM(H13:H16),"")</f>
        <v>1</v>
      </c>
      <c r="I17" s="76"/>
      <c r="K17" s="81">
        <v>7726</v>
      </c>
      <c r="L17" s="83"/>
      <c r="M17" s="26" t="s">
        <v>12</v>
      </c>
      <c r="N17" s="27">
        <f>IF(ISNUMBER($G17),SUM(N13:N16),"")</f>
        <v>310</v>
      </c>
      <c r="O17" s="28">
        <f>IF(ISNUMBER($G17),SUM(O13:O16),"")</f>
        <v>149</v>
      </c>
      <c r="P17" s="28">
        <f>IF(ISNUMBER($G17),SUM(P13:P16),"")</f>
        <v>2</v>
      </c>
      <c r="Q17" s="29">
        <f>IF(SUM($G13:$G16)+SUM($Q13:$Q16)&gt;0,SUM(Q13:Q16),"")</f>
        <v>459</v>
      </c>
      <c r="R17" s="27">
        <f>IF(ISNUMBER($G17),SUM(R13:R16),"")</f>
        <v>1</v>
      </c>
      <c r="S17" s="76"/>
    </row>
    <row r="18" spans="1:19" ht="12.75" customHeight="1">
      <c r="A18" s="77" t="s">
        <v>99</v>
      </c>
      <c r="B18" s="78"/>
      <c r="C18" s="10">
        <v>1</v>
      </c>
      <c r="D18" s="11">
        <v>145</v>
      </c>
      <c r="E18" s="12">
        <v>68</v>
      </c>
      <c r="F18" s="12">
        <v>1</v>
      </c>
      <c r="G18" s="13">
        <f>IF(AND(ISBLANK(D18),ISBLANK(E18)),"",D18+E18)</f>
        <v>213</v>
      </c>
      <c r="H18" s="14">
        <f>IF(OR(ISNUMBER($G18),ISNUMBER($Q18)),(SIGN(N($G18)-N($Q18))+1)/2,"")</f>
        <v>1</v>
      </c>
      <c r="I18" s="15"/>
      <c r="K18" s="77" t="s">
        <v>100</v>
      </c>
      <c r="L18" s="78"/>
      <c r="M18" s="10">
        <v>1</v>
      </c>
      <c r="N18" s="11">
        <v>126</v>
      </c>
      <c r="O18" s="12">
        <v>61</v>
      </c>
      <c r="P18" s="12">
        <v>5</v>
      </c>
      <c r="Q18" s="13">
        <f>IF(AND(ISBLANK(N18),ISBLANK(O18)),"",N18+O18)</f>
        <v>187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161</v>
      </c>
      <c r="E19" s="18">
        <v>63</v>
      </c>
      <c r="F19" s="18">
        <v>2</v>
      </c>
      <c r="G19" s="19">
        <f>IF(AND(ISBLANK(D19),ISBLANK(E19)),"",D19+E19)</f>
        <v>224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149</v>
      </c>
      <c r="O19" s="18">
        <v>54</v>
      </c>
      <c r="P19" s="18">
        <v>3</v>
      </c>
      <c r="Q19" s="19">
        <f>IF(AND(ISBLANK(N19),ISBLANK(O19)),"",N19+O19)</f>
        <v>203</v>
      </c>
      <c r="R19" s="20">
        <f>IF(ISNUMBER($H19),1-$H19,"")</f>
        <v>0</v>
      </c>
      <c r="S19" s="15"/>
    </row>
    <row r="20" spans="1:19" ht="12.75" customHeight="1" thickBot="1">
      <c r="A20" s="71" t="s">
        <v>101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102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1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0</v>
      </c>
    </row>
    <row r="22" spans="1:19" ht="15.75" customHeight="1" thickBot="1">
      <c r="A22" s="81">
        <v>9244</v>
      </c>
      <c r="B22" s="82"/>
      <c r="C22" s="26" t="s">
        <v>12</v>
      </c>
      <c r="D22" s="27">
        <f>IF(ISNUMBER($G22),SUM(D18:D21),"")</f>
        <v>306</v>
      </c>
      <c r="E22" s="28">
        <f>IF(ISNUMBER($G22),SUM(E18:E21),"")</f>
        <v>131</v>
      </c>
      <c r="F22" s="28">
        <f>IF(ISNUMBER($G22),SUM(F18:F21),"")</f>
        <v>3</v>
      </c>
      <c r="G22" s="29">
        <f>IF(SUM($G18:$G21)+SUM($Q18:$Q21)&gt;0,SUM(G18:G21),"")</f>
        <v>437</v>
      </c>
      <c r="H22" s="27">
        <f>IF(ISNUMBER($G22),SUM(H18:H21),"")</f>
        <v>2</v>
      </c>
      <c r="I22" s="76"/>
      <c r="K22" s="81">
        <v>16969</v>
      </c>
      <c r="L22" s="83"/>
      <c r="M22" s="26" t="s">
        <v>12</v>
      </c>
      <c r="N22" s="27">
        <f>IF(ISNUMBER($G22),SUM(N18:N21),"")</f>
        <v>275</v>
      </c>
      <c r="O22" s="28">
        <f>IF(ISNUMBER($G22),SUM(O18:O21),"")</f>
        <v>115</v>
      </c>
      <c r="P22" s="28">
        <f>IF(ISNUMBER($G22),SUM(P18:P21),"")</f>
        <v>8</v>
      </c>
      <c r="Q22" s="29">
        <f>IF(SUM($G18:$G21)+SUM($Q18:$Q21)&gt;0,SUM(Q18:Q21),"")</f>
        <v>390</v>
      </c>
      <c r="R22" s="27">
        <f>IF(ISNUMBER($G22),SUM(R18:R21),"")</f>
        <v>0</v>
      </c>
      <c r="S22" s="76"/>
    </row>
    <row r="23" spans="1:19" ht="12.75" customHeight="1">
      <c r="A23" s="77" t="s">
        <v>103</v>
      </c>
      <c r="B23" s="78"/>
      <c r="C23" s="10">
        <v>1</v>
      </c>
      <c r="D23" s="11">
        <v>157</v>
      </c>
      <c r="E23" s="12">
        <v>70</v>
      </c>
      <c r="F23" s="12">
        <v>0</v>
      </c>
      <c r="G23" s="13">
        <f>IF(AND(ISBLANK(D23),ISBLANK(E23)),"",D23+E23)</f>
        <v>227</v>
      </c>
      <c r="H23" s="14">
        <f>IF(OR(ISNUMBER($G23),ISNUMBER($Q23)),(SIGN(N($G23)-N($Q23))+1)/2,"")</f>
        <v>1</v>
      </c>
      <c r="I23" s="15"/>
      <c r="K23" s="77" t="s">
        <v>104</v>
      </c>
      <c r="L23" s="78"/>
      <c r="M23" s="10">
        <v>1</v>
      </c>
      <c r="N23" s="11">
        <v>135</v>
      </c>
      <c r="O23" s="12">
        <v>74</v>
      </c>
      <c r="P23" s="12">
        <v>0</v>
      </c>
      <c r="Q23" s="13">
        <f>IF(AND(ISBLANK(N23),ISBLANK(O23)),"",N23+O23)</f>
        <v>209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149</v>
      </c>
      <c r="E24" s="18">
        <v>72</v>
      </c>
      <c r="F24" s="18">
        <v>5</v>
      </c>
      <c r="G24" s="19">
        <f>IF(AND(ISBLANK(D24),ISBLANK(E24)),"",D24+E24)</f>
        <v>221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144</v>
      </c>
      <c r="O24" s="18">
        <v>72</v>
      </c>
      <c r="P24" s="18">
        <v>3</v>
      </c>
      <c r="Q24" s="19">
        <f>IF(AND(ISBLANK(N24),ISBLANK(O24)),"",N24+O24)</f>
        <v>216</v>
      </c>
      <c r="R24" s="20">
        <f>IF(ISNUMBER($H24),1-$H24,"")</f>
        <v>0</v>
      </c>
      <c r="S24" s="15"/>
    </row>
    <row r="25" spans="1:19" ht="12.75" customHeight="1" thickBot="1">
      <c r="A25" s="71" t="s">
        <v>97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105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1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0</v>
      </c>
    </row>
    <row r="27" spans="1:19" ht="15.75" customHeight="1" thickBot="1">
      <c r="A27" s="81">
        <v>6858</v>
      </c>
      <c r="B27" s="82"/>
      <c r="C27" s="26" t="s">
        <v>12</v>
      </c>
      <c r="D27" s="27">
        <f>IF(ISNUMBER($G27),SUM(D23:D26),"")</f>
        <v>306</v>
      </c>
      <c r="E27" s="28">
        <f>IF(ISNUMBER($G27),SUM(E23:E26),"")</f>
        <v>142</v>
      </c>
      <c r="F27" s="28">
        <f>IF(ISNUMBER($G27),SUM(F23:F26),"")</f>
        <v>5</v>
      </c>
      <c r="G27" s="29">
        <f>IF(SUM($G23:$G26)+SUM($Q23:$Q26)&gt;0,SUM(G23:G26),"")</f>
        <v>448</v>
      </c>
      <c r="H27" s="27">
        <f>IF(ISNUMBER($G27),SUM(H23:H26),"")</f>
        <v>2</v>
      </c>
      <c r="I27" s="76"/>
      <c r="K27" s="81">
        <v>15577</v>
      </c>
      <c r="L27" s="83"/>
      <c r="M27" s="26" t="s">
        <v>12</v>
      </c>
      <c r="N27" s="27">
        <f>IF(ISNUMBER($G27),SUM(N23:N26),"")</f>
        <v>279</v>
      </c>
      <c r="O27" s="28">
        <f>IF(ISNUMBER($G27),SUM(O23:O26),"")</f>
        <v>146</v>
      </c>
      <c r="P27" s="28">
        <f>IF(ISNUMBER($G27),SUM(P23:P26),"")</f>
        <v>3</v>
      </c>
      <c r="Q27" s="29">
        <f>IF(SUM($G23:$G26)+SUM($Q23:$Q26)&gt;0,SUM(Q23:Q26),"")</f>
        <v>425</v>
      </c>
      <c r="R27" s="27">
        <f>IF(ISNUMBER($G27),SUM(R23:R26),"")</f>
        <v>0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3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3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3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3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1209</v>
      </c>
      <c r="E39" s="34">
        <f>IF(ISNUMBER($G39),SUM(E12,E17,E22,E27,E32,E37),"")</f>
        <v>570</v>
      </c>
      <c r="F39" s="34">
        <f>IF(ISNUMBER($G39),SUM(F12,F17,F22,F27,F32,F37),"")</f>
        <v>15</v>
      </c>
      <c r="G39" s="35">
        <f>IF(SUM($G$8:$G$37)+SUM($Q$8:$Q$37)&gt;0,SUM(G12,G17,G22,G27,G32,G37),"")</f>
        <v>1779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1152</v>
      </c>
      <c r="O39" s="34">
        <f>IF(ISNUMBER($G39),SUM(O12,O17,O22,O27,O32,O37),"")</f>
        <v>521</v>
      </c>
      <c r="P39" s="34">
        <f>IF(ISNUMBER($G39),SUM(P12,P17,P22,P27,P32,P37),"")</f>
        <v>20</v>
      </c>
      <c r="Q39" s="35">
        <f>IF(SUM($G$8:$G$37)+SUM($Q$8:$Q$37)&gt;0,SUM(Q12,Q17,Q22,Q27,Q32,Q37),"")</f>
        <v>1673</v>
      </c>
      <c r="R39" s="36">
        <f>IF(SUM($G$8:$G$37)+SUM($Q$8:$Q$37)&gt;0,SUM(R12,R17,R22,R27,R32,R37),"")</f>
        <v>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106</v>
      </c>
      <c r="D41" s="125"/>
      <c r="E41" s="125"/>
      <c r="G41" s="105" t="s">
        <v>16</v>
      </c>
      <c r="H41" s="105"/>
      <c r="I41" s="39">
        <f>IF(ISNUMBER(I$39),SUM(I11,I16,I21,I26,I31,I36,I39),"")</f>
        <v>5</v>
      </c>
      <c r="K41" s="38"/>
      <c r="L41" s="42" t="s">
        <v>22</v>
      </c>
      <c r="M41" s="125" t="s">
        <v>107</v>
      </c>
      <c r="N41" s="125"/>
      <c r="O41" s="125"/>
      <c r="Q41" s="105" t="s">
        <v>16</v>
      </c>
      <c r="R41" s="105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108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109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TJSpartak Přerov B – TJ Lokomotiva Česká Třebová</v>
      </c>
    </row>
    <row r="46" spans="2:11" ht="19.5" customHeight="1">
      <c r="B46" s="2" t="s">
        <v>31</v>
      </c>
      <c r="C46" s="113">
        <v>0.4166666666666667</v>
      </c>
      <c r="D46" s="114"/>
      <c r="I46" s="2" t="s">
        <v>33</v>
      </c>
      <c r="J46" s="114">
        <v>18</v>
      </c>
      <c r="K46" s="114"/>
    </row>
    <row r="47" spans="2:19" ht="19.5" customHeight="1">
      <c r="B47" s="2" t="s">
        <v>32</v>
      </c>
      <c r="C47" s="115">
        <v>0.4895833333333333</v>
      </c>
      <c r="D47" s="116"/>
      <c r="I47" s="2" t="s">
        <v>34</v>
      </c>
      <c r="J47" s="116"/>
      <c r="K47" s="116"/>
      <c r="P47" s="2" t="s">
        <v>35</v>
      </c>
      <c r="Q47" s="109">
        <v>2012</v>
      </c>
      <c r="R47" s="109"/>
      <c r="S47" s="109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>
        <v>40236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5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S57:S58 A12 A27 A17 A32:B32 A37:B37 K12:L12 K17:L17 K22:L22 K27:L27 K32:L32 K37:L37 D57:D58 I57:I58 N57:N58 A2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4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8" t="s">
        <v>0</v>
      </c>
      <c r="C1" s="98"/>
      <c r="D1" s="100" t="s">
        <v>1</v>
      </c>
      <c r="E1" s="100"/>
      <c r="F1" s="100"/>
      <c r="G1" s="100"/>
      <c r="H1" s="100"/>
      <c r="I1" s="100"/>
      <c r="K1" s="2" t="s">
        <v>38</v>
      </c>
      <c r="L1" s="101" t="s">
        <v>66</v>
      </c>
      <c r="M1" s="101"/>
      <c r="N1" s="101"/>
      <c r="O1" s="102" t="s">
        <v>37</v>
      </c>
      <c r="P1" s="102"/>
      <c r="Q1" s="103">
        <v>40236</v>
      </c>
      <c r="R1" s="104"/>
      <c r="S1" s="104"/>
    </row>
    <row r="2" spans="2:3" ht="6" customHeight="1" thickBot="1">
      <c r="B2" s="99"/>
      <c r="C2" s="99"/>
    </row>
    <row r="3" spans="1:19" ht="19.5" customHeight="1" thickBot="1">
      <c r="A3" s="3" t="s">
        <v>2</v>
      </c>
      <c r="B3" s="95" t="s">
        <v>66</v>
      </c>
      <c r="C3" s="96"/>
      <c r="D3" s="96"/>
      <c r="E3" s="96"/>
      <c r="F3" s="96"/>
      <c r="G3" s="96"/>
      <c r="H3" s="96"/>
      <c r="I3" s="97"/>
      <c r="K3" s="3" t="s">
        <v>3</v>
      </c>
      <c r="L3" s="95" t="s">
        <v>67</v>
      </c>
      <c r="M3" s="96"/>
      <c r="N3" s="96"/>
      <c r="O3" s="96"/>
      <c r="P3" s="96"/>
      <c r="Q3" s="96"/>
      <c r="R3" s="96"/>
      <c r="S3" s="97"/>
    </row>
    <row r="4" ht="4.5" customHeight="1" thickBot="1"/>
    <row r="5" spans="1:19" ht="12.75" customHeight="1">
      <c r="A5" s="88" t="s">
        <v>4</v>
      </c>
      <c r="B5" s="89"/>
      <c r="C5" s="86" t="s">
        <v>5</v>
      </c>
      <c r="D5" s="92" t="s">
        <v>6</v>
      </c>
      <c r="E5" s="93"/>
      <c r="F5" s="93"/>
      <c r="G5" s="94"/>
      <c r="H5" s="84" t="s">
        <v>7</v>
      </c>
      <c r="I5" s="85"/>
      <c r="K5" s="88" t="s">
        <v>4</v>
      </c>
      <c r="L5" s="89"/>
      <c r="M5" s="86" t="s">
        <v>5</v>
      </c>
      <c r="N5" s="92" t="s">
        <v>6</v>
      </c>
      <c r="O5" s="93"/>
      <c r="P5" s="93"/>
      <c r="Q5" s="94"/>
      <c r="R5" s="84" t="s">
        <v>7</v>
      </c>
      <c r="S5" s="85"/>
    </row>
    <row r="6" spans="1:19" ht="12.75" customHeight="1" thickBot="1">
      <c r="A6" s="90" t="s">
        <v>8</v>
      </c>
      <c r="B6" s="91"/>
      <c r="C6" s="8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0" t="s">
        <v>8</v>
      </c>
      <c r="L6" s="91"/>
      <c r="M6" s="8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68</v>
      </c>
      <c r="B8" s="78"/>
      <c r="C8" s="10">
        <v>1</v>
      </c>
      <c r="D8" s="11">
        <v>140</v>
      </c>
      <c r="E8" s="12">
        <v>69</v>
      </c>
      <c r="F8" s="12">
        <v>2</v>
      </c>
      <c r="G8" s="13">
        <f>IF(AND(ISBLANK(D8),ISBLANK(E8)),"",D8+E8)</f>
        <v>209</v>
      </c>
      <c r="H8" s="14">
        <f>IF(OR(ISNUMBER($G8),ISNUMBER($Q8)),(SIGN(N($G8)-N($Q8))+1)/2,"")</f>
        <v>0</v>
      </c>
      <c r="I8" s="15"/>
      <c r="K8" s="77" t="s">
        <v>69</v>
      </c>
      <c r="L8" s="78"/>
      <c r="M8" s="10">
        <v>1</v>
      </c>
      <c r="N8" s="11">
        <v>157</v>
      </c>
      <c r="O8" s="12">
        <v>71</v>
      </c>
      <c r="P8" s="12">
        <v>4</v>
      </c>
      <c r="Q8" s="13">
        <f>IF(AND(ISBLANK(N8),ISBLANK(O8)),"",N8+O8)</f>
        <v>228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142</v>
      </c>
      <c r="E9" s="18">
        <v>44</v>
      </c>
      <c r="F9" s="18">
        <v>10</v>
      </c>
      <c r="G9" s="19">
        <f>IF(AND(ISBLANK(D9),ISBLANK(E9)),"",D9+E9)</f>
        <v>186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140</v>
      </c>
      <c r="O9" s="18">
        <v>72</v>
      </c>
      <c r="P9" s="18">
        <v>2</v>
      </c>
      <c r="Q9" s="19">
        <f>IF(AND(ISBLANK(N9),ISBLANK(O9)),"",N9+O9)</f>
        <v>212</v>
      </c>
      <c r="R9" s="20">
        <f>IF(ISNUMBER($H9),1-$H9,"")</f>
        <v>1</v>
      </c>
      <c r="S9" s="15"/>
    </row>
    <row r="10" spans="1:19" ht="12.75" customHeight="1" thickBot="1">
      <c r="A10" s="71" t="s">
        <v>70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71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0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1</v>
      </c>
    </row>
    <row r="12" spans="1:19" ht="15.75" customHeight="1" thickBot="1">
      <c r="A12" s="81">
        <v>7420</v>
      </c>
      <c r="B12" s="83"/>
      <c r="C12" s="26" t="s">
        <v>12</v>
      </c>
      <c r="D12" s="27">
        <f>IF(ISNUMBER($G12),SUM(D8:D11),"")</f>
        <v>282</v>
      </c>
      <c r="E12" s="28">
        <f>IF(ISNUMBER($G12),SUM(E8:E11),"")</f>
        <v>113</v>
      </c>
      <c r="F12" s="28">
        <f>IF(ISNUMBER($G12),SUM(F8:F11),"")</f>
        <v>12</v>
      </c>
      <c r="G12" s="29">
        <f>IF(SUM($G8:$G11)+SUM($Q8:$Q11)&gt;0,SUM(G8:G11),"")</f>
        <v>395</v>
      </c>
      <c r="H12" s="27">
        <f>IF(ISNUMBER($G12),SUM(H8:H11),"")</f>
        <v>0</v>
      </c>
      <c r="I12" s="76"/>
      <c r="K12" s="81">
        <v>6597</v>
      </c>
      <c r="L12" s="83"/>
      <c r="M12" s="26" t="s">
        <v>12</v>
      </c>
      <c r="N12" s="27">
        <f>IF(ISNUMBER($G12),SUM(N8:N11),"")</f>
        <v>297</v>
      </c>
      <c r="O12" s="28">
        <f>IF(ISNUMBER($G12),SUM(O8:O11),"")</f>
        <v>143</v>
      </c>
      <c r="P12" s="28">
        <f>IF(ISNUMBER($G12),SUM(P8:P11),"")</f>
        <v>6</v>
      </c>
      <c r="Q12" s="29">
        <f>IF(SUM($G8:$G11)+SUM($Q8:$Q11)&gt;0,SUM(Q8:Q11),"")</f>
        <v>440</v>
      </c>
      <c r="R12" s="27">
        <f>IF(ISNUMBER($G12),SUM(R8:R11),"")</f>
        <v>2</v>
      </c>
      <c r="S12" s="76"/>
    </row>
    <row r="13" spans="1:19" ht="12.75" customHeight="1">
      <c r="A13" s="77" t="s">
        <v>72</v>
      </c>
      <c r="B13" s="78"/>
      <c r="C13" s="10">
        <v>1</v>
      </c>
      <c r="D13" s="11">
        <v>140</v>
      </c>
      <c r="E13" s="12">
        <v>52</v>
      </c>
      <c r="F13" s="12">
        <v>5</v>
      </c>
      <c r="G13" s="13">
        <f>IF(AND(ISBLANK(D13),ISBLANK(E13)),"",D13+E13)</f>
        <v>192</v>
      </c>
      <c r="H13" s="14">
        <f>IF(OR(ISNUMBER($G13),ISNUMBER($Q13)),(SIGN(N($G13)-N($Q13))+1)/2,"")</f>
        <v>0</v>
      </c>
      <c r="I13" s="15"/>
      <c r="K13" s="77" t="s">
        <v>73</v>
      </c>
      <c r="L13" s="78"/>
      <c r="M13" s="10">
        <v>1</v>
      </c>
      <c r="N13" s="11">
        <v>155</v>
      </c>
      <c r="O13" s="12">
        <v>69</v>
      </c>
      <c r="P13" s="12">
        <v>1</v>
      </c>
      <c r="Q13" s="13">
        <f>IF(AND(ISBLANK(N13),ISBLANK(O13)),"",N13+O13)</f>
        <v>224</v>
      </c>
      <c r="R13" s="14">
        <f>IF(ISNUMBER($H13),1-$H13,"")</f>
        <v>1</v>
      </c>
      <c r="S13" s="15"/>
    </row>
    <row r="14" spans="1:19" ht="12.75" customHeight="1">
      <c r="A14" s="79"/>
      <c r="B14" s="80"/>
      <c r="C14" s="16">
        <v>2</v>
      </c>
      <c r="D14" s="17">
        <v>144</v>
      </c>
      <c r="E14" s="18">
        <v>80</v>
      </c>
      <c r="F14" s="18">
        <v>5</v>
      </c>
      <c r="G14" s="19">
        <f>IF(AND(ISBLANK(D14),ISBLANK(E14)),"",D14+E14)</f>
        <v>224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146</v>
      </c>
      <c r="O14" s="18">
        <v>72</v>
      </c>
      <c r="P14" s="18">
        <v>3</v>
      </c>
      <c r="Q14" s="19">
        <f>IF(AND(ISBLANK(N14),ISBLANK(O14)),"",N14+O14)</f>
        <v>218</v>
      </c>
      <c r="R14" s="20">
        <f>IF(ISNUMBER($H14),1-$H14,"")</f>
        <v>0</v>
      </c>
      <c r="S14" s="15"/>
    </row>
    <row r="15" spans="1:19" ht="12.75" customHeight="1" thickBot="1">
      <c r="A15" s="71" t="s">
        <v>58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74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0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1</v>
      </c>
    </row>
    <row r="17" spans="1:19" ht="15.75" customHeight="1" thickBot="1">
      <c r="A17" s="81">
        <v>20567</v>
      </c>
      <c r="B17" s="83"/>
      <c r="C17" s="26" t="s">
        <v>12</v>
      </c>
      <c r="D17" s="27">
        <f>IF(ISNUMBER($G17),SUM(D13:D16),"")</f>
        <v>284</v>
      </c>
      <c r="E17" s="28">
        <f>IF(ISNUMBER($G17),SUM(E13:E16),"")</f>
        <v>132</v>
      </c>
      <c r="F17" s="28">
        <f>IF(ISNUMBER($G17),SUM(F13:F16),"")</f>
        <v>10</v>
      </c>
      <c r="G17" s="29">
        <f>IF(SUM($G13:$G16)+SUM($Q13:$Q16)&gt;0,SUM(G13:G16),"")</f>
        <v>416</v>
      </c>
      <c r="H17" s="27">
        <f>IF(ISNUMBER($G17),SUM(H13:H16),"")</f>
        <v>1</v>
      </c>
      <c r="I17" s="76"/>
      <c r="K17" s="81">
        <v>15444</v>
      </c>
      <c r="L17" s="83"/>
      <c r="M17" s="26" t="s">
        <v>12</v>
      </c>
      <c r="N17" s="27">
        <f>IF(ISNUMBER($G17),SUM(N13:N16),"")</f>
        <v>301</v>
      </c>
      <c r="O17" s="28">
        <f>IF(ISNUMBER($G17),SUM(O13:O16),"")</f>
        <v>141</v>
      </c>
      <c r="P17" s="28">
        <f>IF(ISNUMBER($G17),SUM(P13:P16),"")</f>
        <v>4</v>
      </c>
      <c r="Q17" s="29">
        <f>IF(SUM($G13:$G16)+SUM($Q13:$Q16)&gt;0,SUM(Q13:Q16),"")</f>
        <v>442</v>
      </c>
      <c r="R17" s="27">
        <f>IF(ISNUMBER($G17),SUM(R13:R16),"")</f>
        <v>1</v>
      </c>
      <c r="S17" s="76"/>
    </row>
    <row r="18" spans="1:19" ht="12.75" customHeight="1">
      <c r="A18" s="77" t="s">
        <v>75</v>
      </c>
      <c r="B18" s="78"/>
      <c r="C18" s="10">
        <v>1</v>
      </c>
      <c r="D18" s="11">
        <v>150</v>
      </c>
      <c r="E18" s="12">
        <v>72</v>
      </c>
      <c r="F18" s="12">
        <v>2</v>
      </c>
      <c r="G18" s="13">
        <f>IF(AND(ISBLANK(D18),ISBLANK(E18)),"",D18+E18)</f>
        <v>222</v>
      </c>
      <c r="H18" s="14">
        <f>IF(OR(ISNUMBER($G18),ISNUMBER($Q18)),(SIGN(N($G18)-N($Q18))+1)/2,"")</f>
        <v>0.5</v>
      </c>
      <c r="I18" s="15"/>
      <c r="K18" s="77" t="s">
        <v>76</v>
      </c>
      <c r="L18" s="78"/>
      <c r="M18" s="10">
        <v>1</v>
      </c>
      <c r="N18" s="11">
        <v>159</v>
      </c>
      <c r="O18" s="12">
        <v>63</v>
      </c>
      <c r="P18" s="12">
        <v>1</v>
      </c>
      <c r="Q18" s="13">
        <f>IF(AND(ISBLANK(N18),ISBLANK(O18)),"",N18+O18)</f>
        <v>222</v>
      </c>
      <c r="R18" s="14">
        <f>IF(ISNUMBER($H18),1-$H18,"")</f>
        <v>0.5</v>
      </c>
      <c r="S18" s="15"/>
    </row>
    <row r="19" spans="1:19" ht="12.75" customHeight="1">
      <c r="A19" s="79"/>
      <c r="B19" s="80"/>
      <c r="C19" s="16">
        <v>2</v>
      </c>
      <c r="D19" s="17">
        <v>146</v>
      </c>
      <c r="E19" s="18">
        <v>61</v>
      </c>
      <c r="F19" s="18">
        <v>3</v>
      </c>
      <c r="G19" s="19">
        <f>IF(AND(ISBLANK(D19),ISBLANK(E19)),"",D19+E19)</f>
        <v>207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152</v>
      </c>
      <c r="O19" s="18">
        <v>62</v>
      </c>
      <c r="P19" s="18">
        <v>1</v>
      </c>
      <c r="Q19" s="19">
        <f>IF(AND(ISBLANK(N19),ISBLANK(O19)),"",N19+O19)</f>
        <v>214</v>
      </c>
      <c r="R19" s="20">
        <f>IF(ISNUMBER($H19),1-$H19,"")</f>
        <v>1</v>
      </c>
      <c r="S19" s="15"/>
    </row>
    <row r="20" spans="1:19" ht="12.75" customHeight="1" thickBot="1">
      <c r="A20" s="71" t="s">
        <v>77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78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0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1</v>
      </c>
    </row>
    <row r="22" spans="1:19" ht="15.75" customHeight="1" thickBot="1">
      <c r="A22" s="81">
        <v>16601</v>
      </c>
      <c r="B22" s="83"/>
      <c r="C22" s="26" t="s">
        <v>12</v>
      </c>
      <c r="D22" s="27">
        <f>IF(ISNUMBER($G22),SUM(D18:D21),"")</f>
        <v>296</v>
      </c>
      <c r="E22" s="28">
        <f>IF(ISNUMBER($G22),SUM(E18:E21),"")</f>
        <v>133</v>
      </c>
      <c r="F22" s="28">
        <f>IF(ISNUMBER($G22),SUM(F18:F21),"")</f>
        <v>5</v>
      </c>
      <c r="G22" s="29">
        <f>IF(SUM($G18:$G21)+SUM($Q18:$Q21)&gt;0,SUM(G18:G21),"")</f>
        <v>429</v>
      </c>
      <c r="H22" s="27">
        <f>IF(ISNUMBER($G22),SUM(H18:H21),"")</f>
        <v>0.5</v>
      </c>
      <c r="I22" s="76"/>
      <c r="K22" s="81">
        <v>17404</v>
      </c>
      <c r="L22" s="83"/>
      <c r="M22" s="26" t="s">
        <v>12</v>
      </c>
      <c r="N22" s="27">
        <f>IF(ISNUMBER($G22),SUM(N18:N21),"")</f>
        <v>311</v>
      </c>
      <c r="O22" s="28">
        <f>IF(ISNUMBER($G22),SUM(O18:O21),"")</f>
        <v>125</v>
      </c>
      <c r="P22" s="28">
        <f>IF(ISNUMBER($G22),SUM(P18:P21),"")</f>
        <v>2</v>
      </c>
      <c r="Q22" s="29">
        <f>IF(SUM($G18:$G21)+SUM($Q18:$Q21)&gt;0,SUM(Q18:Q21),"")</f>
        <v>436</v>
      </c>
      <c r="R22" s="27">
        <f>IF(ISNUMBER($G22),SUM(R18:R21),"")</f>
        <v>1.5</v>
      </c>
      <c r="S22" s="76"/>
    </row>
    <row r="23" spans="1:19" ht="12.75" customHeight="1">
      <c r="A23" s="77" t="s">
        <v>79</v>
      </c>
      <c r="B23" s="78"/>
      <c r="C23" s="10">
        <v>1</v>
      </c>
      <c r="D23" s="11">
        <v>151</v>
      </c>
      <c r="E23" s="12">
        <v>69</v>
      </c>
      <c r="F23" s="12">
        <v>2</v>
      </c>
      <c r="G23" s="13">
        <f>IF(AND(ISBLANK(D23),ISBLANK(E23)),"",D23+E23)</f>
        <v>220</v>
      </c>
      <c r="H23" s="14">
        <f>IF(OR(ISNUMBER($G23),ISNUMBER($Q23)),(SIGN(N($G23)-N($Q23))+1)/2,"")</f>
        <v>1</v>
      </c>
      <c r="I23" s="15"/>
      <c r="K23" s="77" t="s">
        <v>80</v>
      </c>
      <c r="L23" s="78"/>
      <c r="M23" s="10">
        <v>1</v>
      </c>
      <c r="N23" s="11">
        <v>126</v>
      </c>
      <c r="O23" s="12">
        <v>45</v>
      </c>
      <c r="P23" s="12">
        <v>9</v>
      </c>
      <c r="Q23" s="13">
        <f>IF(AND(ISBLANK(N23),ISBLANK(O23)),"",N23+O23)</f>
        <v>171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149</v>
      </c>
      <c r="E24" s="18">
        <v>70</v>
      </c>
      <c r="F24" s="18">
        <v>2</v>
      </c>
      <c r="G24" s="19">
        <f>IF(AND(ISBLANK(D24),ISBLANK(E24)),"",D24+E24)</f>
        <v>219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144</v>
      </c>
      <c r="O24" s="18">
        <v>45</v>
      </c>
      <c r="P24" s="18">
        <v>11</v>
      </c>
      <c r="Q24" s="19">
        <f>IF(AND(ISBLANK(N24),ISBLANK(O24)),"",N24+O24)</f>
        <v>189</v>
      </c>
      <c r="R24" s="20">
        <f>IF(ISNUMBER($H24),1-$H24,"")</f>
        <v>0</v>
      </c>
      <c r="S24" s="15"/>
    </row>
    <row r="25" spans="1:19" ht="12.75" customHeight="1" thickBot="1">
      <c r="A25" s="71" t="s">
        <v>81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82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1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0</v>
      </c>
    </row>
    <row r="27" spans="1:19" ht="15.75" customHeight="1" thickBot="1">
      <c r="A27" s="81">
        <v>6424</v>
      </c>
      <c r="B27" s="83"/>
      <c r="C27" s="26" t="s">
        <v>12</v>
      </c>
      <c r="D27" s="27">
        <f>IF(ISNUMBER($G27),SUM(D23:D26),"")</f>
        <v>300</v>
      </c>
      <c r="E27" s="28">
        <f>IF(ISNUMBER($G27),SUM(E23:E26),"")</f>
        <v>139</v>
      </c>
      <c r="F27" s="28">
        <f>IF(ISNUMBER($G27),SUM(F23:F26),"")</f>
        <v>4</v>
      </c>
      <c r="G27" s="29">
        <f>IF(SUM($G23:$G26)+SUM($Q23:$Q26)&gt;0,SUM(G23:G26),"")</f>
        <v>439</v>
      </c>
      <c r="H27" s="27">
        <f>IF(ISNUMBER($G27),SUM(H23:H26),"")</f>
        <v>2</v>
      </c>
      <c r="I27" s="76"/>
      <c r="K27" s="81">
        <v>9215</v>
      </c>
      <c r="L27" s="83"/>
      <c r="M27" s="26" t="s">
        <v>12</v>
      </c>
      <c r="N27" s="27">
        <f>IF(ISNUMBER($G27),SUM(N23:N26),"")</f>
        <v>270</v>
      </c>
      <c r="O27" s="28">
        <f>IF(ISNUMBER($G27),SUM(O23:O26),"")</f>
        <v>90</v>
      </c>
      <c r="P27" s="28">
        <f>IF(ISNUMBER($G27),SUM(P23:P26),"")</f>
        <v>20</v>
      </c>
      <c r="Q27" s="29">
        <f>IF(SUM($G23:$G26)+SUM($Q23:$Q26)&gt;0,SUM(Q23:Q26),"")</f>
        <v>360</v>
      </c>
      <c r="R27" s="27">
        <f>IF(ISNUMBER($G27),SUM(R23:R26),"")</f>
        <v>0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3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3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3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3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1162</v>
      </c>
      <c r="E39" s="34">
        <f>IF(ISNUMBER($G39),SUM(E12,E17,E22,E27,E32,E37),"")</f>
        <v>517</v>
      </c>
      <c r="F39" s="34">
        <f>IF(ISNUMBER($G39),SUM(F12,F17,F22,F27,F32,F37),"")</f>
        <v>31</v>
      </c>
      <c r="G39" s="35">
        <f>IF(SUM($G$8:$G$37)+SUM($Q$8:$Q$37)&gt;0,SUM(G12,G17,G22,G27,G32,G37),"")</f>
        <v>1679</v>
      </c>
      <c r="H39" s="36">
        <f>IF(SUM($G$8:$G$37)+SUM($Q$8:$Q$37)&gt;0,SUM(H12,H17,H22,H27,H32,H37),"")</f>
        <v>3.5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1179</v>
      </c>
      <c r="O39" s="34">
        <f>IF(ISNUMBER($G39),SUM(O12,O17,O22,O27,O32,O37),"")</f>
        <v>499</v>
      </c>
      <c r="P39" s="34">
        <f>IF(ISNUMBER($G39),SUM(P12,P17,P22,P27,P32,P37),"")</f>
        <v>32</v>
      </c>
      <c r="Q39" s="35">
        <f>IF(SUM($G$8:$G$37)+SUM($Q$8:$Q$37)&gt;0,SUM(Q12,Q17,Q22,Q27,Q32,Q37),"")</f>
        <v>1678</v>
      </c>
      <c r="R39" s="36">
        <f>IF(SUM($G$8:$G$37)+SUM($Q$8:$Q$37)&gt;0,SUM(R12,R17,R22,R27,R32,R37),"")</f>
        <v>4.5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83</v>
      </c>
      <c r="D41" s="125"/>
      <c r="E41" s="125"/>
      <c r="G41" s="105"/>
      <c r="H41" s="105"/>
      <c r="I41" s="39">
        <f>IF(ISNUMBER(I$39),SUM(I11,I16,I21,I26,I31,I36,I39),"")</f>
        <v>3</v>
      </c>
      <c r="K41" s="38"/>
      <c r="L41" s="42" t="s">
        <v>22</v>
      </c>
      <c r="M41" s="125" t="s">
        <v>84</v>
      </c>
      <c r="N41" s="125"/>
      <c r="O41" s="125"/>
      <c r="Q41" s="105" t="s">
        <v>16</v>
      </c>
      <c r="R41" s="105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85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86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BOPO Třebíč – MS Brno</v>
      </c>
    </row>
    <row r="46" spans="2:11" ht="19.5" customHeight="1">
      <c r="B46" s="2" t="s">
        <v>31</v>
      </c>
      <c r="C46" s="113">
        <v>0.4166666666666667</v>
      </c>
      <c r="D46" s="114"/>
      <c r="I46" s="2" t="s">
        <v>33</v>
      </c>
      <c r="J46" s="114" t="s">
        <v>87</v>
      </c>
      <c r="K46" s="114"/>
    </row>
    <row r="47" spans="2:19" ht="19.5" customHeight="1">
      <c r="B47" s="2" t="s">
        <v>32</v>
      </c>
      <c r="C47" s="115">
        <v>0.5416666666666666</v>
      </c>
      <c r="D47" s="116"/>
      <c r="I47" s="2" t="s">
        <v>34</v>
      </c>
      <c r="J47" s="116">
        <v>8</v>
      </c>
      <c r="K47" s="116"/>
      <c r="P47" s="2" t="s">
        <v>35</v>
      </c>
      <c r="Q47" s="132">
        <v>40341</v>
      </c>
      <c r="R47" s="109"/>
      <c r="S47" s="109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>
        <v>40236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D1" sqref="D1:I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8" t="s">
        <v>0</v>
      </c>
      <c r="C1" s="98"/>
      <c r="D1" s="100" t="s">
        <v>1</v>
      </c>
      <c r="E1" s="100"/>
      <c r="F1" s="100"/>
      <c r="G1" s="100"/>
      <c r="H1" s="100"/>
      <c r="I1" s="100"/>
      <c r="K1" s="2" t="s">
        <v>38</v>
      </c>
      <c r="L1" s="101" t="s">
        <v>39</v>
      </c>
      <c r="M1" s="101"/>
      <c r="N1" s="101"/>
      <c r="O1" s="102" t="s">
        <v>37</v>
      </c>
      <c r="P1" s="102"/>
      <c r="Q1" s="103" t="s">
        <v>54</v>
      </c>
      <c r="R1" s="104"/>
      <c r="S1" s="104"/>
    </row>
    <row r="2" spans="2:3" ht="6" customHeight="1" thickBot="1">
      <c r="B2" s="99"/>
      <c r="C2" s="99"/>
    </row>
    <row r="3" spans="1:19" ht="19.5" customHeight="1" thickBot="1">
      <c r="A3" s="3" t="s">
        <v>2</v>
      </c>
      <c r="B3" s="95" t="s">
        <v>52</v>
      </c>
      <c r="C3" s="96"/>
      <c r="D3" s="96"/>
      <c r="E3" s="96"/>
      <c r="F3" s="96"/>
      <c r="G3" s="96"/>
      <c r="H3" s="96"/>
      <c r="I3" s="97"/>
      <c r="K3" s="3" t="s">
        <v>3</v>
      </c>
      <c r="L3" s="95" t="s">
        <v>53</v>
      </c>
      <c r="M3" s="96"/>
      <c r="N3" s="96"/>
      <c r="O3" s="96"/>
      <c r="P3" s="96"/>
      <c r="Q3" s="96"/>
      <c r="R3" s="96"/>
      <c r="S3" s="97"/>
    </row>
    <row r="4" ht="4.5" customHeight="1" thickBot="1"/>
    <row r="5" spans="1:19" ht="12.75" customHeight="1">
      <c r="A5" s="88" t="s">
        <v>4</v>
      </c>
      <c r="B5" s="89"/>
      <c r="C5" s="86" t="s">
        <v>5</v>
      </c>
      <c r="D5" s="92" t="s">
        <v>6</v>
      </c>
      <c r="E5" s="93"/>
      <c r="F5" s="93"/>
      <c r="G5" s="94"/>
      <c r="H5" s="84" t="s">
        <v>7</v>
      </c>
      <c r="I5" s="85"/>
      <c r="K5" s="88" t="s">
        <v>4</v>
      </c>
      <c r="L5" s="89"/>
      <c r="M5" s="86" t="s">
        <v>5</v>
      </c>
      <c r="N5" s="92" t="s">
        <v>6</v>
      </c>
      <c r="O5" s="93"/>
      <c r="P5" s="93"/>
      <c r="Q5" s="94"/>
      <c r="R5" s="84" t="s">
        <v>7</v>
      </c>
      <c r="S5" s="85"/>
    </row>
    <row r="6" spans="1:19" ht="12.75" customHeight="1" thickBot="1">
      <c r="A6" s="90" t="s">
        <v>8</v>
      </c>
      <c r="B6" s="91"/>
      <c r="C6" s="8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90" t="s">
        <v>8</v>
      </c>
      <c r="L6" s="91"/>
      <c r="M6" s="8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55</v>
      </c>
      <c r="B8" s="78"/>
      <c r="C8" s="10">
        <v>1</v>
      </c>
      <c r="D8" s="11">
        <v>128</v>
      </c>
      <c r="E8" s="12">
        <v>59</v>
      </c>
      <c r="F8" s="12">
        <v>1</v>
      </c>
      <c r="G8" s="13">
        <f>IF(AND(ISBLANK(D8),ISBLANK(E8)),"",D8+E8)</f>
        <v>187</v>
      </c>
      <c r="H8" s="14">
        <f>IF(OR(ISNUMBER($G8),ISNUMBER($Q8)),(SIGN(N($G8)-N($Q8))+1)/2,"")</f>
        <v>1</v>
      </c>
      <c r="I8" s="15"/>
      <c r="K8" s="77" t="s">
        <v>57</v>
      </c>
      <c r="L8" s="78"/>
      <c r="M8" s="10">
        <v>1</v>
      </c>
      <c r="N8" s="11">
        <v>122</v>
      </c>
      <c r="O8" s="12">
        <v>44</v>
      </c>
      <c r="P8" s="12">
        <v>8</v>
      </c>
      <c r="Q8" s="13">
        <f>IF(AND(ISBLANK(N8),ISBLANK(O8)),"",N8+O8)</f>
        <v>166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131</v>
      </c>
      <c r="E9" s="18">
        <v>61</v>
      </c>
      <c r="F9" s="18">
        <v>3</v>
      </c>
      <c r="G9" s="19">
        <f>IF(AND(ISBLANK(D9),ISBLANK(E9)),"",D9+E9)</f>
        <v>192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138</v>
      </c>
      <c r="O9" s="18">
        <v>44</v>
      </c>
      <c r="P9" s="18">
        <v>9</v>
      </c>
      <c r="Q9" s="19">
        <f>IF(AND(ISBLANK(N9),ISBLANK(O9)),"",N9+O9)</f>
        <v>182</v>
      </c>
      <c r="R9" s="20">
        <f>IF(ISNUMBER($H9),1-$H9,"")</f>
        <v>0</v>
      </c>
      <c r="S9" s="15"/>
    </row>
    <row r="10" spans="1:19" ht="12.75" customHeight="1" thickBot="1">
      <c r="A10" s="71" t="s">
        <v>56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58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1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0</v>
      </c>
    </row>
    <row r="12" spans="1:19" ht="15.75" customHeight="1" thickBot="1">
      <c r="A12" s="81">
        <v>9134</v>
      </c>
      <c r="B12" s="83"/>
      <c r="C12" s="26" t="s">
        <v>12</v>
      </c>
      <c r="D12" s="27">
        <f>IF(ISNUMBER($G12),SUM(D8:D11),"")</f>
        <v>259</v>
      </c>
      <c r="E12" s="28">
        <f>IF(ISNUMBER($G12),SUM(E8:E11),"")</f>
        <v>120</v>
      </c>
      <c r="F12" s="28">
        <f>IF(ISNUMBER($G12),SUM(F8:F11),"")</f>
        <v>4</v>
      </c>
      <c r="G12" s="29">
        <f>IF(SUM($G8:$G11)+SUM($Q8:$Q11)&gt;0,SUM(G8:G11),"")</f>
        <v>379</v>
      </c>
      <c r="H12" s="27">
        <f>IF(ISNUMBER($G12),SUM(H8:H11),"")</f>
        <v>2</v>
      </c>
      <c r="I12" s="76"/>
      <c r="K12" s="81">
        <v>8013</v>
      </c>
      <c r="L12" s="83"/>
      <c r="M12" s="26" t="s">
        <v>12</v>
      </c>
      <c r="N12" s="27">
        <f>IF(ISNUMBER($G12),SUM(N8:N11),"")</f>
        <v>260</v>
      </c>
      <c r="O12" s="28">
        <f>IF(ISNUMBER($G12),SUM(O8:O11),"")</f>
        <v>88</v>
      </c>
      <c r="P12" s="28">
        <f>IF(ISNUMBER($G12),SUM(P8:P11),"")</f>
        <v>17</v>
      </c>
      <c r="Q12" s="29">
        <f>IF(SUM($G8:$G11)+SUM($Q8:$Q11)&gt;0,SUM(Q8:Q11),"")</f>
        <v>348</v>
      </c>
      <c r="R12" s="27">
        <f>IF(ISNUMBER($G12),SUM(R8:R11),"")</f>
        <v>0</v>
      </c>
      <c r="S12" s="76"/>
    </row>
    <row r="13" spans="1:19" ht="12.75" customHeight="1">
      <c r="A13" s="77" t="s">
        <v>46</v>
      </c>
      <c r="B13" s="78"/>
      <c r="C13" s="10">
        <v>1</v>
      </c>
      <c r="D13" s="11">
        <v>141</v>
      </c>
      <c r="E13" s="12">
        <v>70</v>
      </c>
      <c r="F13" s="12">
        <v>3</v>
      </c>
      <c r="G13" s="13">
        <f>IF(AND(ISBLANK(D13),ISBLANK(E13)),"",D13+E13)</f>
        <v>211</v>
      </c>
      <c r="H13" s="14">
        <f>IF(OR(ISNUMBER($G13),ISNUMBER($Q13)),(SIGN(N($G13)-N($Q13))+1)/2,"")</f>
        <v>1</v>
      </c>
      <c r="I13" s="15"/>
      <c r="K13" s="77" t="s">
        <v>59</v>
      </c>
      <c r="L13" s="78"/>
      <c r="M13" s="10">
        <v>1</v>
      </c>
      <c r="N13" s="11">
        <v>148</v>
      </c>
      <c r="O13" s="12">
        <v>32</v>
      </c>
      <c r="P13" s="12">
        <v>12</v>
      </c>
      <c r="Q13" s="13">
        <f>IF(AND(ISBLANK(N13),ISBLANK(O13)),"",N13+O13)</f>
        <v>180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137</v>
      </c>
      <c r="E14" s="18">
        <v>63</v>
      </c>
      <c r="F14" s="18">
        <v>2</v>
      </c>
      <c r="G14" s="19">
        <f>IF(AND(ISBLANK(D14),ISBLANK(E14)),"",D14+E14)</f>
        <v>200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144</v>
      </c>
      <c r="O14" s="18">
        <v>70</v>
      </c>
      <c r="P14" s="18">
        <v>1</v>
      </c>
      <c r="Q14" s="19">
        <f>IF(AND(ISBLANK(N14),ISBLANK(O14)),"",N14+O14)</f>
        <v>214</v>
      </c>
      <c r="R14" s="20">
        <f>IF(ISNUMBER($H14),1-$H14,"")</f>
        <v>1</v>
      </c>
      <c r="S14" s="15"/>
    </row>
    <row r="15" spans="1:19" ht="12.75" customHeight="1" thickBot="1">
      <c r="A15" s="71" t="s">
        <v>47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60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1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0</v>
      </c>
    </row>
    <row r="17" spans="1:19" ht="15.75" customHeight="1" thickBot="1">
      <c r="A17" s="81">
        <v>13498</v>
      </c>
      <c r="B17" s="83"/>
      <c r="C17" s="26" t="s">
        <v>12</v>
      </c>
      <c r="D17" s="27">
        <f>IF(ISNUMBER($G17),SUM(D13:D16),"")</f>
        <v>278</v>
      </c>
      <c r="E17" s="28">
        <f>IF(ISNUMBER($G17),SUM(E13:E16),"")</f>
        <v>133</v>
      </c>
      <c r="F17" s="28">
        <f>IF(ISNUMBER($G17),SUM(F13:F16),"")</f>
        <v>5</v>
      </c>
      <c r="G17" s="29">
        <f>IF(SUM($G13:$G16)+SUM($Q13:$Q16)&gt;0,SUM(G13:G16),"")</f>
        <v>411</v>
      </c>
      <c r="H17" s="27">
        <f>IF(ISNUMBER($G17),SUM(H13:H16),"")</f>
        <v>1</v>
      </c>
      <c r="I17" s="76"/>
      <c r="K17" s="81">
        <v>15747</v>
      </c>
      <c r="L17" s="83"/>
      <c r="M17" s="26" t="s">
        <v>12</v>
      </c>
      <c r="N17" s="27">
        <f>IF(ISNUMBER($G17),SUM(N13:N16),"")</f>
        <v>292</v>
      </c>
      <c r="O17" s="28">
        <f>IF(ISNUMBER($G17),SUM(O13:O16),"")</f>
        <v>102</v>
      </c>
      <c r="P17" s="28">
        <f>IF(ISNUMBER($G17),SUM(P13:P16),"")</f>
        <v>13</v>
      </c>
      <c r="Q17" s="29">
        <f>IF(SUM($G13:$G16)+SUM($Q13:$Q16)&gt;0,SUM(Q13:Q16),"")</f>
        <v>394</v>
      </c>
      <c r="R17" s="27">
        <f>IF(ISNUMBER($G17),SUM(R13:R16),"")</f>
        <v>1</v>
      </c>
      <c r="S17" s="76"/>
    </row>
    <row r="18" spans="1:19" ht="12.75" customHeight="1">
      <c r="A18" s="77" t="s">
        <v>51</v>
      </c>
      <c r="B18" s="78"/>
      <c r="C18" s="10">
        <v>1</v>
      </c>
      <c r="D18" s="11">
        <v>143</v>
      </c>
      <c r="E18" s="12">
        <v>50</v>
      </c>
      <c r="F18" s="12">
        <v>4</v>
      </c>
      <c r="G18" s="13">
        <f>IF(AND(ISBLANK(D18),ISBLANK(E18)),"",D18+E18)</f>
        <v>193</v>
      </c>
      <c r="H18" s="14">
        <f>IF(OR(ISNUMBER($G18),ISNUMBER($Q18)),(SIGN(N($G18)-N($Q18))+1)/2,"")</f>
        <v>0</v>
      </c>
      <c r="I18" s="15"/>
      <c r="K18" s="77" t="s">
        <v>61</v>
      </c>
      <c r="L18" s="78"/>
      <c r="M18" s="10">
        <v>1</v>
      </c>
      <c r="N18" s="11">
        <v>131</v>
      </c>
      <c r="O18" s="12">
        <v>63</v>
      </c>
      <c r="P18" s="12">
        <v>2</v>
      </c>
      <c r="Q18" s="13">
        <f>IF(AND(ISBLANK(N18),ISBLANK(O18)),"",N18+O18)</f>
        <v>194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134</v>
      </c>
      <c r="E19" s="18">
        <v>61</v>
      </c>
      <c r="F19" s="18">
        <v>5</v>
      </c>
      <c r="G19" s="19">
        <f>IF(AND(ISBLANK(D19),ISBLANK(E19)),"",D19+E19)</f>
        <v>195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131</v>
      </c>
      <c r="O19" s="18">
        <v>62</v>
      </c>
      <c r="P19" s="18">
        <v>4</v>
      </c>
      <c r="Q19" s="19">
        <f>IF(AND(ISBLANK(N19),ISBLANK(O19)),"",N19+O19)</f>
        <v>193</v>
      </c>
      <c r="R19" s="20">
        <f>IF(ISNUMBER($H19),1-$H19,"")</f>
        <v>0</v>
      </c>
      <c r="S19" s="15"/>
    </row>
    <row r="20" spans="1:19" ht="12.75" customHeight="1" thickBot="1">
      <c r="A20" s="71" t="s">
        <v>45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47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1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0</v>
      </c>
    </row>
    <row r="22" spans="1:19" ht="15.75" customHeight="1" thickBot="1">
      <c r="A22" s="81">
        <v>9133</v>
      </c>
      <c r="B22" s="83"/>
      <c r="C22" s="26" t="s">
        <v>12</v>
      </c>
      <c r="D22" s="27">
        <f>IF(ISNUMBER($G22),SUM(D18:D21),"")</f>
        <v>277</v>
      </c>
      <c r="E22" s="28">
        <f>IF(ISNUMBER($G22),SUM(E18:E21),"")</f>
        <v>111</v>
      </c>
      <c r="F22" s="28">
        <f>IF(ISNUMBER($G22),SUM(F18:F21),"")</f>
        <v>9</v>
      </c>
      <c r="G22" s="29">
        <f>IF(SUM($G18:$G21)+SUM($Q18:$Q21)&gt;0,SUM(G18:G21),"")</f>
        <v>388</v>
      </c>
      <c r="H22" s="27">
        <f>IF(ISNUMBER($G22),SUM(H18:H21),"")</f>
        <v>1</v>
      </c>
      <c r="I22" s="76"/>
      <c r="K22" s="81">
        <v>20863</v>
      </c>
      <c r="L22" s="83"/>
      <c r="M22" s="26" t="s">
        <v>12</v>
      </c>
      <c r="N22" s="27">
        <f>IF(ISNUMBER($G22),SUM(N18:N21),"")</f>
        <v>262</v>
      </c>
      <c r="O22" s="28">
        <f>IF(ISNUMBER($G22),SUM(O18:O21),"")</f>
        <v>125</v>
      </c>
      <c r="P22" s="28">
        <f>IF(ISNUMBER($G22),SUM(P18:P21),"")</f>
        <v>6</v>
      </c>
      <c r="Q22" s="29">
        <f>IF(SUM($G18:$G21)+SUM($Q18:$Q21)&gt;0,SUM(Q18:Q21),"")</f>
        <v>387</v>
      </c>
      <c r="R22" s="27">
        <f>IF(ISNUMBER($G22),SUM(R18:R21),"")</f>
        <v>1</v>
      </c>
      <c r="S22" s="76"/>
    </row>
    <row r="23" spans="1:19" ht="12.75" customHeight="1">
      <c r="A23" s="77" t="s">
        <v>43</v>
      </c>
      <c r="B23" s="78"/>
      <c r="C23" s="10">
        <v>1</v>
      </c>
      <c r="D23" s="11">
        <v>133</v>
      </c>
      <c r="E23" s="12">
        <v>66</v>
      </c>
      <c r="F23" s="12">
        <v>1</v>
      </c>
      <c r="G23" s="13">
        <f>IF(AND(ISBLANK(D23),ISBLANK(E23)),"",D23+E23)</f>
        <v>199</v>
      </c>
      <c r="H23" s="14">
        <f>IF(OR(ISNUMBER($G23),ISNUMBER($Q23)),(SIGN(N($G23)-N($Q23))+1)/2,"")</f>
        <v>0</v>
      </c>
      <c r="I23" s="15"/>
      <c r="K23" s="77" t="s">
        <v>62</v>
      </c>
      <c r="L23" s="78"/>
      <c r="M23" s="10">
        <v>1</v>
      </c>
      <c r="N23" s="11">
        <v>139</v>
      </c>
      <c r="O23" s="12">
        <v>62</v>
      </c>
      <c r="P23" s="12">
        <v>2</v>
      </c>
      <c r="Q23" s="13">
        <f>IF(AND(ISBLANK(N23),ISBLANK(O23)),"",N23+O23)</f>
        <v>201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134</v>
      </c>
      <c r="E24" s="18">
        <v>54</v>
      </c>
      <c r="F24" s="18">
        <v>2</v>
      </c>
      <c r="G24" s="19">
        <f>IF(AND(ISBLANK(D24),ISBLANK(E24)),"",D24+E24)</f>
        <v>188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131</v>
      </c>
      <c r="O24" s="18">
        <v>70</v>
      </c>
      <c r="P24" s="18">
        <v>2</v>
      </c>
      <c r="Q24" s="19">
        <f>IF(AND(ISBLANK(N24),ISBLANK(O24)),"",N24+O24)</f>
        <v>201</v>
      </c>
      <c r="R24" s="20">
        <f>IF(ISNUMBER($H24),1-$H24,"")</f>
        <v>1</v>
      </c>
      <c r="S24" s="15"/>
    </row>
    <row r="25" spans="1:19" ht="12.75" customHeight="1" thickBot="1">
      <c r="A25" s="71" t="s">
        <v>44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63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0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1</v>
      </c>
    </row>
    <row r="27" spans="1:19" ht="15.75" customHeight="1" thickBot="1">
      <c r="A27" s="81">
        <v>7256</v>
      </c>
      <c r="B27" s="83"/>
      <c r="C27" s="26" t="s">
        <v>12</v>
      </c>
      <c r="D27" s="27">
        <f>IF(ISNUMBER($G27),SUM(D23:D26),"")</f>
        <v>267</v>
      </c>
      <c r="E27" s="28">
        <f>IF(ISNUMBER($G27),SUM(E23:E26),"")</f>
        <v>120</v>
      </c>
      <c r="F27" s="28">
        <f>IF(ISNUMBER($G27),SUM(F23:F26),"")</f>
        <v>3</v>
      </c>
      <c r="G27" s="29">
        <f>IF(SUM($G23:$G26)+SUM($Q23:$Q26)&gt;0,SUM(G23:G26),"")</f>
        <v>387</v>
      </c>
      <c r="H27" s="27">
        <f>IF(ISNUMBER($G27),SUM(H23:H26),"")</f>
        <v>0</v>
      </c>
      <c r="I27" s="76"/>
      <c r="K27" s="81">
        <v>15819</v>
      </c>
      <c r="L27" s="83"/>
      <c r="M27" s="26" t="s">
        <v>12</v>
      </c>
      <c r="N27" s="27">
        <f>IF(ISNUMBER($G27),SUM(N23:N26),"")</f>
        <v>270</v>
      </c>
      <c r="O27" s="28">
        <f>IF(ISNUMBER($G27),SUM(O23:O26),"")</f>
        <v>132</v>
      </c>
      <c r="P27" s="28">
        <f>IF(ISNUMBER($G27),SUM(P23:P26),"")</f>
        <v>4</v>
      </c>
      <c r="Q27" s="29">
        <f>IF(SUM($G23:$G26)+SUM($Q23:$Q26)&gt;0,SUM(Q23:Q26),"")</f>
        <v>402</v>
      </c>
      <c r="R27" s="27">
        <f>IF(ISNUMBER($G27),SUM(R23:R26),"")</f>
        <v>2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3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3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3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3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1081</v>
      </c>
      <c r="E39" s="34">
        <f>IF(ISNUMBER($G39),SUM(E12,E17,E22,E27,E32,E37),"")</f>
        <v>484</v>
      </c>
      <c r="F39" s="34">
        <f>IF(ISNUMBER($G39),SUM(F12,F17,F22,F27,F32,F37),"")</f>
        <v>21</v>
      </c>
      <c r="G39" s="35">
        <f>IF(SUM($G$8:$G$37)+SUM($Q$8:$Q$37)&gt;0,SUM(G12,G17,G22,G27,G32,G37),"")</f>
        <v>1565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1084</v>
      </c>
      <c r="O39" s="34">
        <f>IF(ISNUMBER($G39),SUM(O12,O17,O22,O27,O32,O37),"")</f>
        <v>447</v>
      </c>
      <c r="P39" s="34">
        <f>IF(ISNUMBER($G39),SUM(P12,P17,P22,P27,P32,P37),"")</f>
        <v>40</v>
      </c>
      <c r="Q39" s="35">
        <f>IF(SUM($G$8:$G$37)+SUM($Q$8:$Q$37)&gt;0,SUM(Q12,Q17,Q22,Q27,Q32,Q37),"")</f>
        <v>1531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40</v>
      </c>
      <c r="D41" s="125"/>
      <c r="E41" s="125"/>
      <c r="G41" s="105" t="s">
        <v>16</v>
      </c>
      <c r="H41" s="105"/>
      <c r="I41" s="39">
        <f>IF(ISNUMBER(I$39),SUM(I11,I16,I21,I26,I31,I36,I39),"")</f>
        <v>5</v>
      </c>
      <c r="K41" s="38"/>
      <c r="L41" s="42" t="s">
        <v>22</v>
      </c>
      <c r="M41" s="125" t="s">
        <v>64</v>
      </c>
      <c r="N41" s="125"/>
      <c r="O41" s="125"/>
      <c r="Q41" s="105" t="s">
        <v>16</v>
      </c>
      <c r="R41" s="105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6" t="s">
        <v>42</v>
      </c>
      <c r="D42" s="126"/>
      <c r="E42" s="126"/>
      <c r="G42" s="41"/>
      <c r="H42" s="41"/>
      <c r="I42" s="41"/>
      <c r="K42" s="38"/>
      <c r="L42" s="42" t="s">
        <v>21</v>
      </c>
      <c r="M42" s="126" t="s">
        <v>42</v>
      </c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48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33" t="s">
        <v>49</v>
      </c>
      <c r="M43" s="128"/>
      <c r="O43" s="42" t="s">
        <v>21</v>
      </c>
      <c r="P43" s="127" t="s">
        <v>41</v>
      </c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NOVÝ JIČÍN – TJ JISKRA OTROKOVICE</v>
      </c>
    </row>
    <row r="46" spans="2:11" ht="19.5" customHeight="1">
      <c r="B46" s="2" t="s">
        <v>31</v>
      </c>
      <c r="C46" s="113">
        <v>0.7083333333333334</v>
      </c>
      <c r="D46" s="114"/>
      <c r="I46" s="2" t="s">
        <v>33</v>
      </c>
      <c r="J46" s="114">
        <v>19</v>
      </c>
      <c r="K46" s="114"/>
    </row>
    <row r="47" spans="2:19" ht="19.5" customHeight="1">
      <c r="B47" s="2" t="s">
        <v>32</v>
      </c>
      <c r="C47" s="115">
        <v>0.8402777777777778</v>
      </c>
      <c r="D47" s="116"/>
      <c r="I47" s="2" t="s">
        <v>34</v>
      </c>
      <c r="J47" s="116">
        <v>15</v>
      </c>
      <c r="K47" s="116"/>
      <c r="P47" s="2" t="s">
        <v>35</v>
      </c>
      <c r="Q47" s="109" t="s">
        <v>50</v>
      </c>
      <c r="R47" s="109"/>
      <c r="S47" s="109"/>
    </row>
    <row r="48" ht="9.75" customHeight="1"/>
    <row r="49" spans="1:19" ht="15" customHeight="1">
      <c r="A49" s="106" t="s">
        <v>17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ht="81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6" t="s">
        <v>18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6" t="s">
        <v>20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8"/>
    </row>
    <row r="65" spans="1:19" ht="81" customHeight="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8" t="s">
        <v>65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49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Lukas</cp:lastModifiedBy>
  <cp:lastPrinted>2010-02-25T19:24:08Z</cp:lastPrinted>
  <dcterms:created xsi:type="dcterms:W3CDTF">2005-07-26T20:23:27Z</dcterms:created>
  <dcterms:modified xsi:type="dcterms:W3CDTF">2010-02-27T16:37:03Z</dcterms:modified>
  <cp:category/>
  <cp:version/>
  <cp:contentType/>
  <cp:contentStatus/>
</cp:coreProperties>
</file>