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1040" windowHeight="6630" activeTab="0"/>
  </bookViews>
  <sheets>
    <sheet name="Akuma-Benesov" sheetId="1" r:id="rId1"/>
    <sheet name="Rudna A-Nachod B" sheetId="2" r:id="rId2"/>
    <sheet name="KK B-Tepla" sheetId="3" r:id="rId3"/>
    <sheet name="Velenice-Admira" sheetId="4" r:id="rId4"/>
    <sheet name="Rokycany-Rudna B" sheetId="5" r:id="rId5"/>
  </sheets>
  <definedNames/>
  <calcPr fullCalcOnLoad="1"/>
</workbook>
</file>

<file path=xl/sharedStrings.xml><?xml version="1.0" encoding="utf-8"?>
<sst xmlns="http://schemas.openxmlformats.org/spreadsheetml/2006/main" count="487" uniqueCount="148">
  <si>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</si>
  <si>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</si>
  <si>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</si>
  <si>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</si>
  <si>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</si>
  <si>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</si>
  <si>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</si>
  <si>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</si>
  <si>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</si>
  <si>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</si>
  <si>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</si>
  <si>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</si>
  <si>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</si>
  <si>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</si>
  <si>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</si>
  <si>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</si>
  <si>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</si>
  <si>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</si>
  <si>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</si>
  <si>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</si>
  <si>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</si>
  <si>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</si>
  <si>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</si>
  <si>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</si>
  <si>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</si>
  <si>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</si>
  <si>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</si>
  <si>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</si>
  <si>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</si>
  <si>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</si>
  <si>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</si>
  <si>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</si>
  <si>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</si>
  <si>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</si>
  <si>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</si>
  <si>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</si>
  <si>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</si>
  <si>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</si>
  <si>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</si>
  <si>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Rokycany</t>
  </si>
  <si>
    <t>Pešková Jaroslava</t>
  </si>
  <si>
    <t>SKK ROKYCANY</t>
  </si>
  <si>
    <t>Terezie</t>
  </si>
  <si>
    <t>Jaroslava</t>
  </si>
  <si>
    <t>Koukolíková</t>
  </si>
  <si>
    <t>Marcela</t>
  </si>
  <si>
    <t xml:space="preserve"> </t>
  </si>
  <si>
    <t>Ženíšková</t>
  </si>
  <si>
    <t>Hana</t>
  </si>
  <si>
    <t>TJ SOKOL RUDNÁ "B"</t>
  </si>
  <si>
    <t>David Wolmuth</t>
  </si>
  <si>
    <t>P-0112</t>
  </si>
  <si>
    <t>Kořanová</t>
  </si>
  <si>
    <t>Marta</t>
  </si>
  <si>
    <t>Krákorová</t>
  </si>
  <si>
    <t>Zimáková</t>
  </si>
  <si>
    <t>Jarmila</t>
  </si>
  <si>
    <t>Mařánková</t>
  </si>
  <si>
    <t>Eva</t>
  </si>
  <si>
    <t>Poláčková</t>
  </si>
  <si>
    <t>Novotná</t>
  </si>
  <si>
    <t>Anna</t>
  </si>
  <si>
    <t>Kohoutová Miluše</t>
  </si>
  <si>
    <t>Loko České Velenice</t>
  </si>
  <si>
    <t>Lokomotiv České Velenice</t>
  </si>
  <si>
    <t>TJ Čechie-Admira Praha</t>
  </si>
  <si>
    <t>Brychtová</t>
  </si>
  <si>
    <t>Tinková</t>
  </si>
  <si>
    <t>Milena</t>
  </si>
  <si>
    <t>Kateřina</t>
  </si>
  <si>
    <t>Bjelová</t>
  </si>
  <si>
    <t>Petra</t>
  </si>
  <si>
    <t>Lucie</t>
  </si>
  <si>
    <t xml:space="preserve">Holá </t>
  </si>
  <si>
    <t>Krčmová</t>
  </si>
  <si>
    <t>Iva</t>
  </si>
  <si>
    <t>Szegiová</t>
  </si>
  <si>
    <t>Hrbková</t>
  </si>
  <si>
    <t>Žaneta</t>
  </si>
  <si>
    <t>Tereza</t>
  </si>
  <si>
    <t>Josef Pollak</t>
  </si>
  <si>
    <t>II/0236</t>
  </si>
  <si>
    <t>20°C</t>
  </si>
  <si>
    <t>Žádné</t>
  </si>
  <si>
    <t>Nic</t>
  </si>
  <si>
    <t>Braník 1 - 2</t>
  </si>
  <si>
    <t>KK Konstruktiva Praha</t>
  </si>
  <si>
    <t>TJ Sokol Teplá</t>
  </si>
  <si>
    <t>Neckářová</t>
  </si>
  <si>
    <t>Obručová</t>
  </si>
  <si>
    <t>Růžena</t>
  </si>
  <si>
    <t>Chlumská</t>
  </si>
  <si>
    <t xml:space="preserve">Poláčková </t>
  </si>
  <si>
    <t>Marie</t>
  </si>
  <si>
    <t>Miroslava</t>
  </si>
  <si>
    <t xml:space="preserve">Dosedělová </t>
  </si>
  <si>
    <t>Jaloševská</t>
  </si>
  <si>
    <t>Eliška</t>
  </si>
  <si>
    <t>Jitka</t>
  </si>
  <si>
    <t>Povýšilová</t>
  </si>
  <si>
    <t>Boková</t>
  </si>
  <si>
    <t>Barchánková</t>
  </si>
  <si>
    <t>Bernat Karel</t>
  </si>
  <si>
    <t>II/0292</t>
  </si>
  <si>
    <t>Kuželna</t>
  </si>
  <si>
    <t>Rudná</t>
  </si>
  <si>
    <t>Datum  </t>
  </si>
  <si>
    <t xml:space="preserve">TJ Sokol Rudná -  Ženy - </t>
  </si>
  <si>
    <t xml:space="preserve">SKK Primátor Náchod -  ženy - </t>
  </si>
  <si>
    <t>Panenková</t>
  </si>
  <si>
    <t>Stránská</t>
  </si>
  <si>
    <t>Karolína</t>
  </si>
  <si>
    <t>Fišerová</t>
  </si>
  <si>
    <t>Demuthová</t>
  </si>
  <si>
    <t>Andrea</t>
  </si>
  <si>
    <t>Zelenková</t>
  </si>
  <si>
    <t>Vlčková</t>
  </si>
  <si>
    <t xml:space="preserve">Kateřina </t>
  </si>
  <si>
    <t>Koščová</t>
  </si>
  <si>
    <t>Moravcová</t>
  </si>
  <si>
    <t>Podpis vedoucího družstva</t>
  </si>
  <si>
    <t>Příjmení, jméno a číslo průkazu rozhodčího</t>
  </si>
  <si>
    <t>Ivanko Karol I/0166</t>
  </si>
  <si>
    <t>Podpis  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</si>
  <si>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</si>
  <si>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</si>
  <si>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</si>
  <si>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</si>
  <si>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</si>
  <si>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Datum a podpis rozhodčího</t>
  </si>
  <si>
    <t>Kosmonossy</t>
  </si>
  <si>
    <t>KK Akuma Mladá Boleslav</t>
  </si>
  <si>
    <t>TJ Sokol Benešov</t>
  </si>
  <si>
    <t>Horáčková</t>
  </si>
  <si>
    <t>Němcová</t>
  </si>
  <si>
    <t>Tomíšková</t>
  </si>
  <si>
    <t xml:space="preserve">Černá </t>
  </si>
  <si>
    <t>Miluše</t>
  </si>
  <si>
    <t>Rajtarová</t>
  </si>
  <si>
    <t>Šachová</t>
  </si>
  <si>
    <t>Jana</t>
  </si>
  <si>
    <t>Říhová</t>
  </si>
  <si>
    <t>Kotorová</t>
  </si>
  <si>
    <t>Dita</t>
  </si>
  <si>
    <t>Říhová Jana</t>
  </si>
  <si>
    <t>Šachová Jana</t>
  </si>
  <si>
    <t>Bayer Zdeněk</t>
  </si>
  <si>
    <t>II/290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</si>
</sst>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0" fillId="0" borderId="32" xfId="0" applyFont="1" applyFill="1" applyBorder="1" applyAlignment="1" applyProtection="1">
      <alignment horizontal="left" indent="1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0" fillId="0" borderId="39" xfId="0" applyFill="1" applyBorder="1" applyAlignment="1" applyProtection="1">
      <alignment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6" fillId="0" borderId="49" xfId="0" applyFont="1" applyFill="1" applyBorder="1" applyAlignment="1" applyProtection="1">
      <alignment horizontal="left" vertical="top" indent="1"/>
      <protection hidden="1" locked="0"/>
    </xf>
    <xf numFmtId="0" fontId="6" fillId="0" borderId="50" xfId="0" applyFont="1" applyFill="1" applyBorder="1" applyAlignment="1" applyProtection="1">
      <alignment horizontal="left" vertical="top" indent="1"/>
      <protection hidden="1" locked="0"/>
    </xf>
    <xf numFmtId="0" fontId="6" fillId="0" borderId="51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Fill="1" applyBorder="1" applyAlignment="1" applyProtection="1">
      <alignment horizontal="left" vertical="center" indent="1"/>
      <protection hidden="1" locked="0"/>
    </xf>
    <xf numFmtId="0" fontId="6" fillId="0" borderId="50" xfId="0" applyFont="1" applyFill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8" xfId="0" applyNumberFormat="1" applyFill="1" applyBorder="1" applyAlignment="1" applyProtection="1">
      <alignment horizontal="left" vertical="center" indent="1"/>
      <protection hidden="1" locked="0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7" xfId="0" applyNumberFormat="1" applyFont="1" applyFill="1" applyBorder="1" applyAlignment="1" applyProtection="1">
      <alignment horizontal="center"/>
      <protection hidden="1" locked="0"/>
    </xf>
    <xf numFmtId="0" fontId="6" fillId="0" borderId="67" xfId="0" applyFont="1" applyFill="1" applyBorder="1" applyAlignment="1" applyProtection="1">
      <alignment horizontal="center"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11" fillId="0" borderId="67" xfId="0" applyFont="1" applyFill="1" applyBorder="1" applyAlignment="1" applyProtection="1">
      <alignment/>
      <protection hidden="1" locked="0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ill="1" applyBorder="1" applyAlignment="1" applyProtection="1">
      <alignment/>
      <protection hidden="1" locked="0"/>
    </xf>
    <xf numFmtId="0" fontId="0" fillId="0" borderId="70" xfId="0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3" fillId="0" borderId="66" xfId="0" applyFont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67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0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5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vertical="top" wrapText="1"/>
      <protection hidden="1"/>
    </xf>
    <xf numFmtId="0" fontId="0" fillId="0" borderId="67" xfId="0" applyBorder="1" applyAlignment="1" applyProtection="1">
      <alignment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wrapText="1" indent="1"/>
      <protection hidden="1" locked="0"/>
    </xf>
    <xf numFmtId="0" fontId="0" fillId="0" borderId="44" xfId="0" applyBorder="1" applyAlignment="1" applyProtection="1">
      <alignment horizontal="left" wrapText="1" indent="1"/>
      <protection hidden="1" locked="0"/>
    </xf>
    <xf numFmtId="0" fontId="0" fillId="0" borderId="45" xfId="0" applyBorder="1" applyAlignment="1" applyProtection="1">
      <alignment horizontal="left" wrapText="1" indent="1"/>
      <protection hidden="1" locked="0"/>
    </xf>
    <xf numFmtId="0" fontId="0" fillId="0" borderId="68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wrapText="1" indent="1"/>
      <protection hidden="1" locked="0"/>
    </xf>
    <xf numFmtId="0" fontId="5" fillId="0" borderId="44" xfId="0" applyFont="1" applyBorder="1" applyAlignment="1" applyProtection="1">
      <alignment horizontal="left" wrapText="1" indent="1"/>
      <protection hidden="1" locked="0"/>
    </xf>
    <xf numFmtId="0" fontId="5" fillId="0" borderId="45" xfId="0" applyFont="1" applyBorder="1" applyAlignment="1" applyProtection="1">
      <alignment horizontal="left" wrapText="1" indent="1"/>
      <protection hidden="1" locked="0"/>
    </xf>
    <xf numFmtId="0" fontId="5" fillId="0" borderId="46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M44" sqref="M44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130</v>
      </c>
      <c r="M1" s="135"/>
      <c r="N1" s="135"/>
      <c r="O1" s="136" t="s">
        <v>37</v>
      </c>
      <c r="P1" s="136"/>
      <c r="Q1" s="137">
        <v>40089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2</v>
      </c>
      <c r="B3" s="141" t="s">
        <v>131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132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133</v>
      </c>
      <c r="B8" s="162"/>
      <c r="C8" s="163">
        <v>1</v>
      </c>
      <c r="D8" s="164">
        <v>114</v>
      </c>
      <c r="E8" s="165">
        <v>54</v>
      </c>
      <c r="F8" s="165">
        <v>4</v>
      </c>
      <c r="G8" s="166">
        <f>IF(AND(ISBLANK(D8),ISBLANK(E8)),"",D8+E8)</f>
        <v>168</v>
      </c>
      <c r="H8" s="167">
        <f>IF(OR(ISNUMBER($G8),ISNUMBER($Q8)),(SIGN(N($G8)-N($Q8))+1)/2,"")</f>
        <v>0</v>
      </c>
      <c r="I8" s="168"/>
      <c r="K8" s="161" t="s">
        <v>134</v>
      </c>
      <c r="L8" s="162"/>
      <c r="M8" s="163">
        <v>1</v>
      </c>
      <c r="N8" s="164">
        <v>133</v>
      </c>
      <c r="O8" s="165">
        <v>70</v>
      </c>
      <c r="P8" s="165">
        <v>4</v>
      </c>
      <c r="Q8" s="166">
        <f>IF(AND(ISBLANK(N8),ISBLANK(O8)),"",N8+O8)</f>
        <v>203</v>
      </c>
      <c r="R8" s="167">
        <f>IF(ISNUMBER($H8),1-$H8,"")</f>
        <v>1</v>
      </c>
      <c r="S8" s="168"/>
    </row>
    <row r="9" spans="1:19" ht="12.75" customHeight="1">
      <c r="A9" s="169"/>
      <c r="B9" s="170"/>
      <c r="C9" s="171">
        <v>2</v>
      </c>
      <c r="D9" s="172">
        <v>136</v>
      </c>
      <c r="E9" s="173">
        <v>50</v>
      </c>
      <c r="F9" s="173">
        <v>4</v>
      </c>
      <c r="G9" s="174">
        <f>IF(AND(ISBLANK(D9),ISBLANK(E9)),"",D9+E9)</f>
        <v>186</v>
      </c>
      <c r="H9" s="175">
        <f>IF(OR(ISNUMBER($G9),ISNUMBER($Q9)),(SIGN(N($G9)-N($Q9))+1)/2,"")</f>
        <v>0</v>
      </c>
      <c r="I9" s="168"/>
      <c r="K9" s="169"/>
      <c r="L9" s="170"/>
      <c r="M9" s="171">
        <v>2</v>
      </c>
      <c r="N9" s="172">
        <v>149</v>
      </c>
      <c r="O9" s="173">
        <v>63</v>
      </c>
      <c r="P9" s="173">
        <v>3</v>
      </c>
      <c r="Q9" s="174">
        <f>IF(AND(ISBLANK(N9),ISBLANK(O9)),"",N9+O9)</f>
        <v>212</v>
      </c>
      <c r="R9" s="175">
        <f>IF(ISNUMBER($H9),1-$H9,"")</f>
        <v>1</v>
      </c>
      <c r="S9" s="168"/>
    </row>
    <row r="10" spans="1:19" ht="12.75" customHeight="1" thickBot="1">
      <c r="A10" s="176" t="s">
        <v>90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114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0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1</v>
      </c>
    </row>
    <row r="12" spans="1:19" ht="15.75" customHeight="1" thickBot="1">
      <c r="A12" s="186">
        <v>17192</v>
      </c>
      <c r="B12" s="187"/>
      <c r="C12" s="188" t="s">
        <v>12</v>
      </c>
      <c r="D12" s="189">
        <f>IF(ISNUMBER($G12),SUM(D8:D11),"")</f>
        <v>250</v>
      </c>
      <c r="E12" s="190">
        <f>IF(ISNUMBER($G12),SUM(E8:E11),"")</f>
        <v>104</v>
      </c>
      <c r="F12" s="190">
        <f>IF(ISNUMBER($G12),SUM(F8:F11),"")</f>
        <v>8</v>
      </c>
      <c r="G12" s="191">
        <f>IF(SUM($G8:$G11)+SUM($Q8:$Q11)&gt;0,SUM(G8:G11),"")</f>
        <v>354</v>
      </c>
      <c r="H12" s="189">
        <f>IF(ISNUMBER($G12),SUM(H8:H11),"")</f>
        <v>0</v>
      </c>
      <c r="I12" s="192"/>
      <c r="K12" s="186">
        <v>2877</v>
      </c>
      <c r="L12" s="187"/>
      <c r="M12" s="188" t="s">
        <v>12</v>
      </c>
      <c r="N12" s="189">
        <f>IF(ISNUMBER($G12),SUM(N8:N11),"")</f>
        <v>282</v>
      </c>
      <c r="O12" s="190">
        <f>IF(ISNUMBER($G12),SUM(O8:O11),"")</f>
        <v>133</v>
      </c>
      <c r="P12" s="190">
        <f>IF(ISNUMBER($G12),SUM(P8:P11),"")</f>
        <v>7</v>
      </c>
      <c r="Q12" s="191">
        <f>IF(SUM($G8:$G11)+SUM($Q8:$Q11)&gt;0,SUM(Q8:Q11),"")</f>
        <v>415</v>
      </c>
      <c r="R12" s="189">
        <f>IF(ISNUMBER($G12),SUM(R8:R11),"")</f>
        <v>2</v>
      </c>
      <c r="S12" s="192"/>
    </row>
    <row r="13" spans="1:19" ht="12.75" customHeight="1">
      <c r="A13" s="161" t="s">
        <v>135</v>
      </c>
      <c r="B13" s="162"/>
      <c r="C13" s="163">
        <v>1</v>
      </c>
      <c r="D13" s="164">
        <v>146</v>
      </c>
      <c r="E13" s="165">
        <v>45</v>
      </c>
      <c r="F13" s="165">
        <v>4</v>
      </c>
      <c r="G13" s="166">
        <f>IF(AND(ISBLANK(D13),ISBLANK(E13)),"",D13+E13)</f>
        <v>191</v>
      </c>
      <c r="H13" s="167">
        <f>IF(OR(ISNUMBER($G13),ISNUMBER($Q13)),(SIGN(N($G13)-N($Q13))+1)/2,"")</f>
        <v>1</v>
      </c>
      <c r="I13" s="168"/>
      <c r="K13" s="161" t="s">
        <v>136</v>
      </c>
      <c r="L13" s="162"/>
      <c r="M13" s="163">
        <v>1</v>
      </c>
      <c r="N13" s="164">
        <v>129</v>
      </c>
      <c r="O13" s="165">
        <v>60</v>
      </c>
      <c r="P13" s="165">
        <v>3</v>
      </c>
      <c r="Q13" s="166">
        <f>IF(AND(ISBLANK(N13),ISBLANK(O13)),"",N13+O13)</f>
        <v>189</v>
      </c>
      <c r="R13" s="167">
        <f>IF(ISNUMBER($H13),1-$H13,"")</f>
        <v>0</v>
      </c>
      <c r="S13" s="168"/>
    </row>
    <row r="14" spans="1:19" ht="12.75" customHeight="1">
      <c r="A14" s="169"/>
      <c r="B14" s="170"/>
      <c r="C14" s="171">
        <v>2</v>
      </c>
      <c r="D14" s="172">
        <v>143</v>
      </c>
      <c r="E14" s="173">
        <v>44</v>
      </c>
      <c r="F14" s="173">
        <v>11</v>
      </c>
      <c r="G14" s="174">
        <f>IF(AND(ISBLANK(D14),ISBLANK(E14)),"",D14+E14)</f>
        <v>187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144</v>
      </c>
      <c r="O14" s="173">
        <v>70</v>
      </c>
      <c r="P14" s="173">
        <v>0</v>
      </c>
      <c r="Q14" s="174">
        <f>IF(AND(ISBLANK(N14),ISBLANK(O14)),"",N14+O14)</f>
        <v>214</v>
      </c>
      <c r="R14" s="175">
        <f>IF(ISNUMBER($H14),1-$H14,"")</f>
        <v>1</v>
      </c>
      <c r="S14" s="168"/>
    </row>
    <row r="15" spans="1:19" ht="12.75" customHeight="1" thickBot="1">
      <c r="A15" s="176" t="s">
        <v>137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45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0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1</v>
      </c>
    </row>
    <row r="17" spans="1:19" ht="15.75" customHeight="1" thickBot="1">
      <c r="A17" s="186">
        <v>11309</v>
      </c>
      <c r="B17" s="187"/>
      <c r="C17" s="188" t="s">
        <v>12</v>
      </c>
      <c r="D17" s="189">
        <f>IF(ISNUMBER($G17),SUM(D13:D16),"")</f>
        <v>289</v>
      </c>
      <c r="E17" s="190">
        <f>IF(ISNUMBER($G17),SUM(E13:E16),"")</f>
        <v>89</v>
      </c>
      <c r="F17" s="190">
        <f>IF(ISNUMBER($G17),SUM(F13:F16),"")</f>
        <v>15</v>
      </c>
      <c r="G17" s="191">
        <f>IF(SUM($G13:$G16)+SUM($Q13:$Q16)&gt;0,SUM(G13:G16),"")</f>
        <v>378</v>
      </c>
      <c r="H17" s="189">
        <f>IF(ISNUMBER($G17),SUM(H13:H16),"")</f>
        <v>1</v>
      </c>
      <c r="I17" s="192"/>
      <c r="K17" s="186">
        <v>1450</v>
      </c>
      <c r="L17" s="187"/>
      <c r="M17" s="188" t="s">
        <v>12</v>
      </c>
      <c r="N17" s="189">
        <f>IF(ISNUMBER($G17),SUM(N13:N16),"")</f>
        <v>273</v>
      </c>
      <c r="O17" s="190">
        <f>IF(ISNUMBER($G17),SUM(O13:O16),"")</f>
        <v>130</v>
      </c>
      <c r="P17" s="190">
        <f>IF(ISNUMBER($G17),SUM(P13:P16),"")</f>
        <v>3</v>
      </c>
      <c r="Q17" s="191">
        <f>IF(SUM($G13:$G16)+SUM($Q13:$Q16)&gt;0,SUM(Q13:Q16),"")</f>
        <v>403</v>
      </c>
      <c r="R17" s="189">
        <f>IF(ISNUMBER($G17),SUM(R13:R16),"")</f>
        <v>1</v>
      </c>
      <c r="S17" s="192"/>
    </row>
    <row r="18" spans="1:19" ht="12.75" customHeight="1">
      <c r="A18" s="161" t="s">
        <v>138</v>
      </c>
      <c r="B18" s="162"/>
      <c r="C18" s="163">
        <v>1</v>
      </c>
      <c r="D18" s="164">
        <v>144</v>
      </c>
      <c r="E18" s="165">
        <v>42</v>
      </c>
      <c r="F18" s="165">
        <v>5</v>
      </c>
      <c r="G18" s="166">
        <f>IF(AND(ISBLANK(D18),ISBLANK(E18)),"",D18+E18)</f>
        <v>186</v>
      </c>
      <c r="H18" s="167">
        <f>IF(OR(ISNUMBER($G18),ISNUMBER($Q18)),(SIGN(N($G18)-N($Q18))+1)/2,"")</f>
        <v>0</v>
      </c>
      <c r="I18" s="168"/>
      <c r="K18" s="161" t="s">
        <v>139</v>
      </c>
      <c r="L18" s="162"/>
      <c r="M18" s="163">
        <v>1</v>
      </c>
      <c r="N18" s="164">
        <v>137</v>
      </c>
      <c r="O18" s="165">
        <v>63</v>
      </c>
      <c r="P18" s="165">
        <v>4</v>
      </c>
      <c r="Q18" s="166">
        <f>IF(AND(ISBLANK(N18),ISBLANK(O18)),"",N18+O18)</f>
        <v>200</v>
      </c>
      <c r="R18" s="167">
        <f>IF(ISNUMBER($H18),1-$H18,"")</f>
        <v>1</v>
      </c>
      <c r="S18" s="168"/>
    </row>
    <row r="19" spans="1:19" ht="12.75" customHeight="1">
      <c r="A19" s="169"/>
      <c r="B19" s="170"/>
      <c r="C19" s="171">
        <v>2</v>
      </c>
      <c r="D19" s="172">
        <v>142</v>
      </c>
      <c r="E19" s="173">
        <v>26</v>
      </c>
      <c r="F19" s="173">
        <v>13</v>
      </c>
      <c r="G19" s="174">
        <f>IF(AND(ISBLANK(D19),ISBLANK(E19)),"",D19+E19)</f>
        <v>168</v>
      </c>
      <c r="H19" s="175">
        <f>IF(OR(ISNUMBER($G19),ISNUMBER($Q19)),(SIGN(N($G19)-N($Q19))+1)/2,"")</f>
        <v>0</v>
      </c>
      <c r="I19" s="168"/>
      <c r="K19" s="169"/>
      <c r="L19" s="170"/>
      <c r="M19" s="171">
        <v>2</v>
      </c>
      <c r="N19" s="172">
        <v>147</v>
      </c>
      <c r="O19" s="173">
        <v>36</v>
      </c>
      <c r="P19" s="173">
        <v>9</v>
      </c>
      <c r="Q19" s="174">
        <f>IF(AND(ISBLANK(N19),ISBLANK(O19)),"",N19+O19)</f>
        <v>183</v>
      </c>
      <c r="R19" s="175">
        <f>IF(ISNUMBER($H19),1-$H19,"")</f>
        <v>1</v>
      </c>
      <c r="S19" s="168"/>
    </row>
    <row r="20" spans="1:19" ht="12.75" customHeight="1" thickBot="1">
      <c r="A20" s="176" t="s">
        <v>45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140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0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1</v>
      </c>
    </row>
    <row r="22" spans="1:19" ht="15.75" customHeight="1" thickBot="1">
      <c r="A22" s="186">
        <v>19859</v>
      </c>
      <c r="B22" s="187"/>
      <c r="C22" s="188" t="s">
        <v>12</v>
      </c>
      <c r="D22" s="189">
        <f>IF(ISNUMBER($G22),SUM(D18:D21),"")</f>
        <v>286</v>
      </c>
      <c r="E22" s="190">
        <f>IF(ISNUMBER($G22),SUM(E18:E21),"")</f>
        <v>68</v>
      </c>
      <c r="F22" s="190">
        <f>IF(ISNUMBER($G22),SUM(F18:F21),"")</f>
        <v>18</v>
      </c>
      <c r="G22" s="191">
        <f>IF(SUM($G18:$G21)+SUM($Q18:$Q21)&gt;0,SUM(G18:G21),"")</f>
        <v>354</v>
      </c>
      <c r="H22" s="189">
        <f>IF(ISNUMBER($G22),SUM(H18:H21),"")</f>
        <v>0</v>
      </c>
      <c r="I22" s="192"/>
      <c r="K22" s="186">
        <v>15986</v>
      </c>
      <c r="L22" s="187"/>
      <c r="M22" s="188" t="s">
        <v>12</v>
      </c>
      <c r="N22" s="189">
        <f>IF(ISNUMBER($G22),SUM(N18:N21),"")</f>
        <v>284</v>
      </c>
      <c r="O22" s="190">
        <f>IF(ISNUMBER($G22),SUM(O18:O21),"")</f>
        <v>99</v>
      </c>
      <c r="P22" s="190">
        <f>IF(ISNUMBER($G22),SUM(P18:P21),"")</f>
        <v>13</v>
      </c>
      <c r="Q22" s="191">
        <f>IF(SUM($G18:$G21)+SUM($Q18:$Q21)&gt;0,SUM(Q18:Q21),"")</f>
        <v>383</v>
      </c>
      <c r="R22" s="189">
        <f>IF(ISNUMBER($G22),SUM(R18:R21),"")</f>
        <v>2</v>
      </c>
      <c r="S22" s="192"/>
    </row>
    <row r="23" spans="1:19" ht="12.75" customHeight="1">
      <c r="A23" s="161" t="s">
        <v>141</v>
      </c>
      <c r="B23" s="162"/>
      <c r="C23" s="163">
        <v>1</v>
      </c>
      <c r="D23" s="164">
        <v>132</v>
      </c>
      <c r="E23" s="165">
        <v>60</v>
      </c>
      <c r="F23" s="165">
        <v>4</v>
      </c>
      <c r="G23" s="166">
        <f>IF(AND(ISBLANK(D23),ISBLANK(E23)),"",D23+E23)</f>
        <v>192</v>
      </c>
      <c r="H23" s="167">
        <f>IF(OR(ISNUMBER($G23),ISNUMBER($Q23)),(SIGN(N($G23)-N($Q23))+1)/2,"")</f>
        <v>0</v>
      </c>
      <c r="I23" s="168"/>
      <c r="K23" s="161" t="s">
        <v>142</v>
      </c>
      <c r="L23" s="162"/>
      <c r="M23" s="163">
        <v>1</v>
      </c>
      <c r="N23" s="164">
        <v>139</v>
      </c>
      <c r="O23" s="165">
        <v>63</v>
      </c>
      <c r="P23" s="165">
        <v>2</v>
      </c>
      <c r="Q23" s="166">
        <f>IF(AND(ISBLANK(N23),ISBLANK(O23)),"",N23+O23)</f>
        <v>202</v>
      </c>
      <c r="R23" s="167">
        <f>IF(ISNUMBER($H23),1-$H23,"")</f>
        <v>1</v>
      </c>
      <c r="S23" s="168"/>
    </row>
    <row r="24" spans="1:19" ht="12.75" customHeight="1">
      <c r="A24" s="169"/>
      <c r="B24" s="170"/>
      <c r="C24" s="171">
        <v>2</v>
      </c>
      <c r="D24" s="172">
        <v>137</v>
      </c>
      <c r="E24" s="173">
        <v>50</v>
      </c>
      <c r="F24" s="173">
        <v>3</v>
      </c>
      <c r="G24" s="174">
        <f>IF(AND(ISBLANK(D24),ISBLANK(E24)),"",D24+E24)</f>
        <v>187</v>
      </c>
      <c r="H24" s="175">
        <f>IF(OR(ISNUMBER($G24),ISNUMBER($Q24)),(SIGN(N($G24)-N($Q24))+1)/2,"")</f>
        <v>0</v>
      </c>
      <c r="I24" s="168"/>
      <c r="K24" s="169"/>
      <c r="L24" s="170"/>
      <c r="M24" s="171">
        <v>2</v>
      </c>
      <c r="N24" s="172">
        <v>137</v>
      </c>
      <c r="O24" s="173">
        <v>69</v>
      </c>
      <c r="P24" s="173">
        <v>3</v>
      </c>
      <c r="Q24" s="174">
        <f>IF(AND(ISBLANK(N24),ISBLANK(O24)),"",N24+O24)</f>
        <v>206</v>
      </c>
      <c r="R24" s="175">
        <f>IF(ISNUMBER($H24),1-$H24,"")</f>
        <v>1</v>
      </c>
      <c r="S24" s="168"/>
    </row>
    <row r="25" spans="1:19" ht="12.75" customHeight="1" thickBot="1">
      <c r="A25" s="176" t="s">
        <v>140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143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0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1</v>
      </c>
    </row>
    <row r="27" spans="1:19" ht="15.75" customHeight="1" thickBot="1">
      <c r="A27" s="186">
        <v>15482</v>
      </c>
      <c r="B27" s="187"/>
      <c r="C27" s="188" t="s">
        <v>12</v>
      </c>
      <c r="D27" s="189">
        <f>IF(ISNUMBER($G27),SUM(D23:D26),"")</f>
        <v>269</v>
      </c>
      <c r="E27" s="190">
        <f>IF(ISNUMBER($G27),SUM(E23:E26),"")</f>
        <v>110</v>
      </c>
      <c r="F27" s="190">
        <f>IF(ISNUMBER($G27),SUM(F23:F26),"")</f>
        <v>7</v>
      </c>
      <c r="G27" s="191">
        <f>IF(SUM($G23:$G26)+SUM($Q23:$Q26)&gt;0,SUM(G23:G26),"")</f>
        <v>379</v>
      </c>
      <c r="H27" s="189">
        <f>IF(ISNUMBER($G27),SUM(H23:H26),"")</f>
        <v>0</v>
      </c>
      <c r="I27" s="192"/>
      <c r="K27" s="186">
        <v>1454</v>
      </c>
      <c r="L27" s="187"/>
      <c r="M27" s="188" t="s">
        <v>12</v>
      </c>
      <c r="N27" s="189">
        <f>IF(ISNUMBER($G27),SUM(N23:N26),"")</f>
        <v>276</v>
      </c>
      <c r="O27" s="190">
        <f>IF(ISNUMBER($G27),SUM(O23:O26),"")</f>
        <v>132</v>
      </c>
      <c r="P27" s="190">
        <f>IF(ISNUMBER($G27),SUM(P23:P26),"")</f>
        <v>5</v>
      </c>
      <c r="Q27" s="191">
        <f>IF(SUM($G23:$G26)+SUM($Q23:$Q26)&gt;0,SUM(Q23:Q26),"")</f>
        <v>408</v>
      </c>
      <c r="R27" s="189">
        <f>IF(ISNUMBER($G27),SUM(R23:R26),"")</f>
        <v>2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1094</v>
      </c>
      <c r="E39" s="197">
        <f>IF(ISNUMBER($G39),SUM(E12,E17,E22,E27,E32,E37),"")</f>
        <v>371</v>
      </c>
      <c r="F39" s="197">
        <f>IF(ISNUMBER($G39),SUM(F12,F17,F22,F27,F32,F37),"")</f>
        <v>48</v>
      </c>
      <c r="G39" s="198">
        <f>IF(SUM($G$8:$G$37)+SUM($Q$8:$Q$37)&gt;0,SUM(G12,G17,G22,G27,G32,G37),"")</f>
        <v>1465</v>
      </c>
      <c r="H39" s="199">
        <f>IF(SUM($G$8:$G$37)+SUM($Q$8:$Q$37)&gt;0,SUM(H12,H17,H22,H27,H32,H37),"")</f>
        <v>1</v>
      </c>
      <c r="I39" s="200">
        <f>IF(ISNUMBER($G39),(SIGN($G39-$Q39)+1)/IF(COUNT(I$11,I$16,I$21,I$26,I$31,I$36)&gt;3,1,2),"")</f>
        <v>0</v>
      </c>
      <c r="K39" s="193"/>
      <c r="L39" s="194"/>
      <c r="M39" s="195" t="s">
        <v>15</v>
      </c>
      <c r="N39" s="196">
        <f>IF(ISNUMBER($G39),SUM(N12,N17,N22,N27,N32,N37),"")</f>
        <v>1115</v>
      </c>
      <c r="O39" s="197">
        <f>IF(ISNUMBER($G39),SUM(O12,O17,O22,O27,O32,O37),"")</f>
        <v>494</v>
      </c>
      <c r="P39" s="197">
        <f>IF(ISNUMBER($G39),SUM(P12,P17,P22,P27,P32,P37),"")</f>
        <v>28</v>
      </c>
      <c r="Q39" s="198">
        <f>IF(SUM($G$8:$G$37)+SUM($Q$8:$Q$37)&gt;0,SUM(Q12,Q17,Q22,Q27,Q32,Q37),"")</f>
        <v>1609</v>
      </c>
      <c r="R39" s="199">
        <f>IF(SUM($G$8:$G$37)+SUM($Q$8:$Q$37)&gt;0,SUM(R12,R17,R22,R27,R32,R37),"")</f>
        <v>7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1"/>
      <c r="B41" s="202" t="s">
        <v>22</v>
      </c>
      <c r="C41" s="203" t="s">
        <v>144</v>
      </c>
      <c r="D41" s="203"/>
      <c r="E41" s="203"/>
      <c r="G41" s="204" t="s">
        <v>16</v>
      </c>
      <c r="H41" s="204"/>
      <c r="I41" s="205">
        <f>IF(ISNUMBER(I$39),SUM(I11,I16,I21,I26,I31,I36,I39),"")</f>
        <v>0</v>
      </c>
      <c r="K41" s="201"/>
      <c r="L41" s="202" t="s">
        <v>22</v>
      </c>
      <c r="M41" s="203" t="s">
        <v>145</v>
      </c>
      <c r="N41" s="203"/>
      <c r="O41" s="203"/>
      <c r="Q41" s="204" t="s">
        <v>16</v>
      </c>
      <c r="R41" s="204"/>
      <c r="S41" s="205">
        <f>IF(ISNUMBER(S$39),SUM(S11,S16,S21,S26,S31,S36,S39),"")</f>
        <v>6</v>
      </c>
    </row>
    <row r="42" spans="1:19" ht="18" customHeight="1">
      <c r="A42" s="201"/>
      <c r="B42" s="202" t="s">
        <v>21</v>
      </c>
      <c r="C42" s="206"/>
      <c r="D42" s="206"/>
      <c r="E42" s="206"/>
      <c r="G42" s="207"/>
      <c r="H42" s="207"/>
      <c r="I42" s="207"/>
      <c r="K42" s="201"/>
      <c r="L42" s="202" t="s">
        <v>21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23</v>
      </c>
      <c r="B43" s="202" t="s">
        <v>24</v>
      </c>
      <c r="C43" s="208" t="s">
        <v>146</v>
      </c>
      <c r="D43" s="208"/>
      <c r="E43" s="208"/>
      <c r="F43" s="208"/>
      <c r="G43" s="208"/>
      <c r="H43" s="208"/>
      <c r="I43" s="202"/>
      <c r="J43" s="202"/>
      <c r="K43" s="202" t="s">
        <v>25</v>
      </c>
      <c r="L43" s="209" t="s">
        <v>147</v>
      </c>
      <c r="M43" s="209"/>
      <c r="O43" s="202" t="s">
        <v>21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KK Akuma Mladá Boleslav – TJ Sokol Benešov</v>
      </c>
    </row>
    <row r="46" spans="2:11" ht="19.5" customHeight="1">
      <c r="B46" s="134" t="s">
        <v>31</v>
      </c>
      <c r="C46" s="211">
        <v>0.4166666666666667</v>
      </c>
      <c r="D46" s="212"/>
      <c r="I46" s="134" t="s">
        <v>33</v>
      </c>
      <c r="J46" s="212">
        <v>19</v>
      </c>
      <c r="K46" s="212"/>
    </row>
    <row r="47" spans="2:19" ht="19.5" customHeight="1">
      <c r="B47" s="134" t="s">
        <v>32</v>
      </c>
      <c r="C47" s="213">
        <v>0.4791666666666667</v>
      </c>
      <c r="D47" s="214"/>
      <c r="I47" s="134" t="s">
        <v>34</v>
      </c>
      <c r="J47" s="214">
        <v>5</v>
      </c>
      <c r="K47" s="214"/>
      <c r="P47" s="134" t="s">
        <v>35</v>
      </c>
      <c r="Q47" s="215">
        <v>41121</v>
      </c>
      <c r="R47" s="216"/>
      <c r="S47" s="216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2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3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27</v>
      </c>
      <c r="C55" s="230"/>
      <c r="D55" s="231"/>
      <c r="E55" s="229" t="s">
        <v>29</v>
      </c>
      <c r="F55" s="230"/>
      <c r="G55" s="230"/>
      <c r="H55" s="230"/>
      <c r="I55" s="231"/>
      <c r="J55" s="224"/>
      <c r="K55" s="232"/>
      <c r="L55" s="229" t="s">
        <v>27</v>
      </c>
      <c r="M55" s="230"/>
      <c r="N55" s="231"/>
      <c r="O55" s="229" t="s">
        <v>29</v>
      </c>
      <c r="P55" s="230"/>
      <c r="Q55" s="230"/>
      <c r="R55" s="230"/>
      <c r="S55" s="233"/>
    </row>
    <row r="56" spans="1:19" ht="21" customHeight="1">
      <c r="A56" s="234" t="s">
        <v>26</v>
      </c>
      <c r="B56" s="235" t="s">
        <v>28</v>
      </c>
      <c r="C56" s="236"/>
      <c r="D56" s="237" t="s">
        <v>30</v>
      </c>
      <c r="E56" s="235" t="s">
        <v>28</v>
      </c>
      <c r="F56" s="238"/>
      <c r="G56" s="238"/>
      <c r="H56" s="239"/>
      <c r="I56" s="237" t="s">
        <v>30</v>
      </c>
      <c r="J56" s="224"/>
      <c r="K56" s="240" t="s">
        <v>26</v>
      </c>
      <c r="L56" s="235" t="s">
        <v>28</v>
      </c>
      <c r="M56" s="236"/>
      <c r="N56" s="237" t="s">
        <v>30</v>
      </c>
      <c r="O56" s="235" t="s">
        <v>28</v>
      </c>
      <c r="P56" s="238"/>
      <c r="Q56" s="238"/>
      <c r="R56" s="239"/>
      <c r="S56" s="241" t="s">
        <v>30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19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36</v>
      </c>
      <c r="C66" s="260">
        <v>40089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workbookViewId="0" topLeftCell="A1">
      <selection activeCell="Q46" sqref="Q46:S46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7.75" customHeight="1">
      <c r="B1" s="262" t="s">
        <v>0</v>
      </c>
      <c r="C1" s="262"/>
      <c r="D1" s="133" t="s">
        <v>1</v>
      </c>
      <c r="E1" s="133"/>
      <c r="F1" s="133"/>
      <c r="G1" s="133"/>
      <c r="H1" s="133"/>
      <c r="I1" s="133"/>
      <c r="K1" s="263" t="s">
        <v>104</v>
      </c>
      <c r="L1" s="135" t="s">
        <v>105</v>
      </c>
      <c r="M1" s="135"/>
      <c r="N1" s="135"/>
      <c r="O1" s="136" t="s">
        <v>106</v>
      </c>
      <c r="P1" s="136"/>
      <c r="Q1" s="137">
        <v>40089</v>
      </c>
      <c r="R1" s="138"/>
      <c r="S1" s="138"/>
    </row>
    <row r="2" spans="2:3" ht="9.75" customHeight="1" thickBot="1">
      <c r="B2" s="264"/>
      <c r="C2" s="264"/>
    </row>
    <row r="3" spans="1:19" ht="19.5" customHeight="1" thickBot="1">
      <c r="A3" s="140" t="s">
        <v>2</v>
      </c>
      <c r="B3" s="141" t="s">
        <v>107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108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109</v>
      </c>
      <c r="B8" s="162"/>
      <c r="C8" s="163">
        <v>1</v>
      </c>
      <c r="D8" s="164">
        <v>133</v>
      </c>
      <c r="E8" s="165">
        <v>52</v>
      </c>
      <c r="F8" s="165">
        <v>5</v>
      </c>
      <c r="G8" s="166">
        <f>IF(AND(ISBLANK(D8),ISBLANK(E8)),"",D8+E8)</f>
        <v>185</v>
      </c>
      <c r="H8" s="167">
        <f>IF(OR(ISNUMBER($G8),ISNUMBER($Q8)),(SIGN(N($G8)-N($Q8))+1)/2,"")</f>
        <v>0</v>
      </c>
      <c r="I8" s="168"/>
      <c r="K8" s="161" t="s">
        <v>110</v>
      </c>
      <c r="L8" s="162"/>
      <c r="M8" s="163">
        <v>1</v>
      </c>
      <c r="N8" s="164">
        <v>145</v>
      </c>
      <c r="O8" s="165">
        <v>52</v>
      </c>
      <c r="P8" s="165">
        <v>7</v>
      </c>
      <c r="Q8" s="166">
        <f>IF(AND(ISBLANK(N8),ISBLANK(O8)),"",N8+O8)</f>
        <v>197</v>
      </c>
      <c r="R8" s="167">
        <f>IF(ISNUMBER($H8),1-$H8,"")</f>
        <v>1</v>
      </c>
      <c r="S8" s="168"/>
    </row>
    <row r="9" spans="1:19" ht="12.75" customHeight="1">
      <c r="A9" s="169"/>
      <c r="B9" s="170"/>
      <c r="C9" s="171">
        <v>2</v>
      </c>
      <c r="D9" s="172">
        <v>147</v>
      </c>
      <c r="E9" s="173">
        <v>45</v>
      </c>
      <c r="F9" s="173">
        <v>8</v>
      </c>
      <c r="G9" s="174">
        <f>IF(AND(ISBLANK(D9),ISBLANK(E9)),"",D9+E9)</f>
        <v>192</v>
      </c>
      <c r="H9" s="175">
        <f>IF(OR(ISNUMBER($G9),ISNUMBER($Q9)),(SIGN(N($G9)-N($Q9))+1)/2,"")</f>
        <v>1</v>
      </c>
      <c r="I9" s="168"/>
      <c r="K9" s="169"/>
      <c r="L9" s="170"/>
      <c r="M9" s="171">
        <v>2</v>
      </c>
      <c r="N9" s="172">
        <v>126</v>
      </c>
      <c r="O9" s="173">
        <v>27</v>
      </c>
      <c r="P9" s="173">
        <v>12</v>
      </c>
      <c r="Q9" s="174">
        <f>IF(AND(ISBLANK(N9),ISBLANK(O9)),"",N9+O9)</f>
        <v>153</v>
      </c>
      <c r="R9" s="175">
        <f>IF(ISNUMBER($H9),1-$H9,"")</f>
        <v>0</v>
      </c>
      <c r="S9" s="168"/>
    </row>
    <row r="10" spans="1:19" ht="12.75" customHeight="1" thickBot="1">
      <c r="A10" s="176" t="s">
        <v>72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111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1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0</v>
      </c>
    </row>
    <row r="12" spans="1:19" ht="15.75" customHeight="1" thickBot="1">
      <c r="A12" s="186">
        <v>18644</v>
      </c>
      <c r="B12" s="187"/>
      <c r="C12" s="188" t="s">
        <v>12</v>
      </c>
      <c r="D12" s="189">
        <f>IF(ISNUMBER($G12),SUM(D8:D11),"")</f>
        <v>280</v>
      </c>
      <c r="E12" s="190">
        <f>IF(ISNUMBER($G12),SUM(E8:E11),"")</f>
        <v>97</v>
      </c>
      <c r="F12" s="190">
        <f>IF(ISNUMBER($G12),SUM(F8:F11),"")</f>
        <v>13</v>
      </c>
      <c r="G12" s="191">
        <f>IF(SUM($G8:$G11)+SUM($Q8:$Q11)&gt;0,SUM(G8:G11),"")</f>
        <v>377</v>
      </c>
      <c r="H12" s="189">
        <f>IF(ISNUMBER($G12),SUM(H8:H11),"")</f>
        <v>1</v>
      </c>
      <c r="I12" s="192"/>
      <c r="K12" s="186">
        <v>17769</v>
      </c>
      <c r="L12" s="187"/>
      <c r="M12" s="188" t="s">
        <v>12</v>
      </c>
      <c r="N12" s="189">
        <f>IF(ISNUMBER($G12),SUM(N8:N11),"")</f>
        <v>271</v>
      </c>
      <c r="O12" s="190">
        <f>IF(ISNUMBER($G12),SUM(O8:O11),"")</f>
        <v>79</v>
      </c>
      <c r="P12" s="190">
        <f>IF(ISNUMBER($G12),SUM(P8:P11),"")</f>
        <v>19</v>
      </c>
      <c r="Q12" s="191">
        <f>IF(SUM($G8:$G11)+SUM($Q8:$Q11)&gt;0,SUM(Q8:Q11),"")</f>
        <v>350</v>
      </c>
      <c r="R12" s="189">
        <f>IF(ISNUMBER($G12),SUM(R8:R11),"")</f>
        <v>1</v>
      </c>
      <c r="S12" s="192"/>
    </row>
    <row r="13" spans="1:19" ht="12.75" customHeight="1">
      <c r="A13" s="161" t="s">
        <v>112</v>
      </c>
      <c r="B13" s="162"/>
      <c r="C13" s="163">
        <v>1</v>
      </c>
      <c r="D13" s="164">
        <v>131</v>
      </c>
      <c r="E13" s="165">
        <v>44</v>
      </c>
      <c r="F13" s="165">
        <v>10</v>
      </c>
      <c r="G13" s="166">
        <f>IF(AND(ISBLANK(D13),ISBLANK(E13)),"",D13+E13)</f>
        <v>175</v>
      </c>
      <c r="H13" s="167">
        <f>IF(OR(ISNUMBER($G13),ISNUMBER($Q13)),(SIGN(N($G13)-N($Q13))+1)/2,"")</f>
        <v>1</v>
      </c>
      <c r="I13" s="168"/>
      <c r="K13" s="161" t="s">
        <v>113</v>
      </c>
      <c r="L13" s="162"/>
      <c r="M13" s="163">
        <v>1</v>
      </c>
      <c r="N13" s="164">
        <v>120</v>
      </c>
      <c r="O13" s="165">
        <v>45</v>
      </c>
      <c r="P13" s="165">
        <v>9</v>
      </c>
      <c r="Q13" s="166">
        <f>IF(AND(ISBLANK(N13),ISBLANK(O13)),"",N13+O13)</f>
        <v>165</v>
      </c>
      <c r="R13" s="167">
        <f>IF(ISNUMBER($H13),1-$H13,"")</f>
        <v>0</v>
      </c>
      <c r="S13" s="168"/>
    </row>
    <row r="14" spans="1:19" ht="12.75" customHeight="1">
      <c r="A14" s="169"/>
      <c r="B14" s="170"/>
      <c r="C14" s="171">
        <v>2</v>
      </c>
      <c r="D14" s="172">
        <v>126</v>
      </c>
      <c r="E14" s="173">
        <v>39</v>
      </c>
      <c r="F14" s="173">
        <v>7</v>
      </c>
      <c r="G14" s="174">
        <f>IF(AND(ISBLANK(D14),ISBLANK(E14)),"",D14+E14)</f>
        <v>165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123</v>
      </c>
      <c r="O14" s="173">
        <v>44</v>
      </c>
      <c r="P14" s="173">
        <v>7</v>
      </c>
      <c r="Q14" s="174">
        <f>IF(AND(ISBLANK(N14),ISBLANK(O14)),"",N14+O14)</f>
        <v>167</v>
      </c>
      <c r="R14" s="175">
        <f>IF(ISNUMBER($H14),1-$H14,"")</f>
        <v>1</v>
      </c>
      <c r="S14" s="168"/>
    </row>
    <row r="15" spans="1:19" ht="12.75" customHeight="1" thickBot="1">
      <c r="A15" s="176" t="s">
        <v>48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114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1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0</v>
      </c>
    </row>
    <row r="17" spans="1:19" ht="15.75" customHeight="1" thickBot="1">
      <c r="A17" s="186">
        <v>14194</v>
      </c>
      <c r="B17" s="187"/>
      <c r="C17" s="188" t="s">
        <v>12</v>
      </c>
      <c r="D17" s="189">
        <f>IF(ISNUMBER($G17),SUM(D13:D16),"")</f>
        <v>257</v>
      </c>
      <c r="E17" s="190">
        <f>IF(ISNUMBER($G17),SUM(E13:E16),"")</f>
        <v>83</v>
      </c>
      <c r="F17" s="190">
        <f>IF(ISNUMBER($G17),SUM(F13:F16),"")</f>
        <v>17</v>
      </c>
      <c r="G17" s="191">
        <f>IF(SUM($G13:$G16)+SUM($Q13:$Q16)&gt;0,SUM(G13:G16),"")</f>
        <v>340</v>
      </c>
      <c r="H17" s="189">
        <f>IF(ISNUMBER($G17),SUM(H13:H16),"")</f>
        <v>1</v>
      </c>
      <c r="I17" s="192"/>
      <c r="K17" s="186">
        <v>19266</v>
      </c>
      <c r="L17" s="187"/>
      <c r="M17" s="188" t="s">
        <v>12</v>
      </c>
      <c r="N17" s="189">
        <f>IF(ISNUMBER($G17),SUM(N13:N16),"")</f>
        <v>243</v>
      </c>
      <c r="O17" s="190">
        <f>IF(ISNUMBER($G17),SUM(O13:O16),"")</f>
        <v>89</v>
      </c>
      <c r="P17" s="190">
        <f>IF(ISNUMBER($G17),SUM(P13:P16),"")</f>
        <v>16</v>
      </c>
      <c r="Q17" s="191">
        <f>IF(SUM($G13:$G16)+SUM($Q13:$Q16)&gt;0,SUM(Q13:Q16),"")</f>
        <v>332</v>
      </c>
      <c r="R17" s="189">
        <f>IF(ISNUMBER($G17),SUM(R13:R16),"")</f>
        <v>1</v>
      </c>
      <c r="S17" s="192"/>
    </row>
    <row r="18" spans="1:19" ht="12.75" customHeight="1">
      <c r="A18" s="161" t="s">
        <v>115</v>
      </c>
      <c r="B18" s="162"/>
      <c r="C18" s="163">
        <v>1</v>
      </c>
      <c r="D18" s="164">
        <v>128</v>
      </c>
      <c r="E18" s="165">
        <v>60</v>
      </c>
      <c r="F18" s="165">
        <v>3</v>
      </c>
      <c r="G18" s="166">
        <f>IF(AND(ISBLANK(D18),ISBLANK(E18)),"",D18+E18)</f>
        <v>188</v>
      </c>
      <c r="H18" s="167">
        <f>IF(OR(ISNUMBER($G18),ISNUMBER($Q18)),(SIGN(N($G18)-N($Q18))+1)/2,"")</f>
        <v>0</v>
      </c>
      <c r="I18" s="168"/>
      <c r="K18" s="161" t="s">
        <v>116</v>
      </c>
      <c r="L18" s="162"/>
      <c r="M18" s="163">
        <v>1</v>
      </c>
      <c r="N18" s="164">
        <v>129</v>
      </c>
      <c r="O18" s="165">
        <v>62</v>
      </c>
      <c r="P18" s="165">
        <v>3</v>
      </c>
      <c r="Q18" s="166">
        <f>IF(AND(ISBLANK(N18),ISBLANK(O18)),"",N18+O18)</f>
        <v>191</v>
      </c>
      <c r="R18" s="167">
        <f>IF(ISNUMBER($H18),1-$H18,"")</f>
        <v>1</v>
      </c>
      <c r="S18" s="168"/>
    </row>
    <row r="19" spans="1:19" ht="12.75" customHeight="1">
      <c r="A19" s="169"/>
      <c r="B19" s="170"/>
      <c r="C19" s="171">
        <v>2</v>
      </c>
      <c r="D19" s="172">
        <v>131</v>
      </c>
      <c r="E19" s="173">
        <v>62</v>
      </c>
      <c r="F19" s="173">
        <v>1</v>
      </c>
      <c r="G19" s="174">
        <f>IF(AND(ISBLANK(D19),ISBLANK(E19)),"",D19+E19)</f>
        <v>193</v>
      </c>
      <c r="H19" s="175">
        <f>IF(OR(ISNUMBER($G19),ISNUMBER($Q19)),(SIGN(N($G19)-N($Q19))+1)/2,"")</f>
        <v>0</v>
      </c>
      <c r="I19" s="168"/>
      <c r="K19" s="169"/>
      <c r="L19" s="170"/>
      <c r="M19" s="171">
        <v>2</v>
      </c>
      <c r="N19" s="172">
        <v>148</v>
      </c>
      <c r="O19" s="173">
        <v>53</v>
      </c>
      <c r="P19" s="173">
        <v>5</v>
      </c>
      <c r="Q19" s="174">
        <f>IF(AND(ISBLANK(N19),ISBLANK(O19)),"",N19+O19)</f>
        <v>201</v>
      </c>
      <c r="R19" s="175">
        <f>IF(ISNUMBER($H19),1-$H19,"")</f>
        <v>1</v>
      </c>
      <c r="S19" s="168"/>
    </row>
    <row r="20" spans="1:19" ht="12.75" customHeight="1" thickBot="1">
      <c r="A20" s="176" t="s">
        <v>117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71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0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1</v>
      </c>
    </row>
    <row r="22" spans="1:19" ht="15.75" customHeight="1" thickBot="1">
      <c r="A22" s="186">
        <v>14198</v>
      </c>
      <c r="B22" s="187"/>
      <c r="C22" s="188" t="s">
        <v>12</v>
      </c>
      <c r="D22" s="189">
        <f>IF(ISNUMBER($G22),SUM(D18:D21),"")</f>
        <v>259</v>
      </c>
      <c r="E22" s="190">
        <f>IF(ISNUMBER($G22),SUM(E18:E21),"")</f>
        <v>122</v>
      </c>
      <c r="F22" s="190">
        <f>IF(ISNUMBER($G22),SUM(F18:F21),"")</f>
        <v>4</v>
      </c>
      <c r="G22" s="191">
        <f>IF(SUM($G18:$G21)+SUM($Q18:$Q21)&gt;0,SUM(G18:G21),"")</f>
        <v>381</v>
      </c>
      <c r="H22" s="189">
        <f>IF(ISNUMBER($G22),SUM(H18:H21),"")</f>
        <v>0</v>
      </c>
      <c r="I22" s="192"/>
      <c r="K22" s="186">
        <v>16196</v>
      </c>
      <c r="L22" s="187"/>
      <c r="M22" s="188" t="s">
        <v>12</v>
      </c>
      <c r="N22" s="189">
        <f>IF(ISNUMBER($G22),SUM(N18:N21),"")</f>
        <v>277</v>
      </c>
      <c r="O22" s="190">
        <f>IF(ISNUMBER($G22),SUM(O18:O21),"")</f>
        <v>115</v>
      </c>
      <c r="P22" s="190">
        <f>IF(ISNUMBER($G22),SUM(P18:P21),"")</f>
        <v>8</v>
      </c>
      <c r="Q22" s="191">
        <f>IF(SUM($G18:$G21)+SUM($Q18:$Q21)&gt;0,SUM(Q18:Q21),"")</f>
        <v>392</v>
      </c>
      <c r="R22" s="189">
        <f>IF(ISNUMBER($G22),SUM(R18:R21),"")</f>
        <v>2</v>
      </c>
      <c r="S22" s="192"/>
    </row>
    <row r="23" spans="1:19" ht="12.75" customHeight="1">
      <c r="A23" s="161" t="s">
        <v>118</v>
      </c>
      <c r="B23" s="162"/>
      <c r="C23" s="163">
        <v>1</v>
      </c>
      <c r="D23" s="164">
        <v>145</v>
      </c>
      <c r="E23" s="165">
        <v>60</v>
      </c>
      <c r="F23" s="165">
        <v>3</v>
      </c>
      <c r="G23" s="166">
        <f>IF(AND(ISBLANK(D23),ISBLANK(E23)),"",D23+E23)</f>
        <v>205</v>
      </c>
      <c r="H23" s="167">
        <f>IF(OR(ISNUMBER($G23),ISNUMBER($Q23)),(SIGN(N($G23)-N($Q23))+1)/2,"")</f>
        <v>0</v>
      </c>
      <c r="I23" s="168"/>
      <c r="K23" s="161" t="s">
        <v>119</v>
      </c>
      <c r="L23" s="162"/>
      <c r="M23" s="163">
        <v>1</v>
      </c>
      <c r="N23" s="164">
        <v>136</v>
      </c>
      <c r="O23" s="165">
        <v>71</v>
      </c>
      <c r="P23" s="165">
        <v>1</v>
      </c>
      <c r="Q23" s="166">
        <f>IF(AND(ISBLANK(N23),ISBLANK(O23)),"",N23+O23)</f>
        <v>207</v>
      </c>
      <c r="R23" s="167">
        <f>IF(ISNUMBER($H23),1-$H23,"")</f>
        <v>1</v>
      </c>
      <c r="S23" s="168"/>
    </row>
    <row r="24" spans="1:19" ht="12.75" customHeight="1">
      <c r="A24" s="169"/>
      <c r="B24" s="170"/>
      <c r="C24" s="171">
        <v>2</v>
      </c>
      <c r="D24" s="172">
        <v>144</v>
      </c>
      <c r="E24" s="173">
        <v>51</v>
      </c>
      <c r="F24" s="173">
        <v>5</v>
      </c>
      <c r="G24" s="174">
        <f>IF(AND(ISBLANK(D24),ISBLANK(E24)),"",D24+E24)</f>
        <v>195</v>
      </c>
      <c r="H24" s="175">
        <f>IF(OR(ISNUMBER($G24),ISNUMBER($Q24)),(SIGN(N($G24)-N($Q24))+1)/2,"")</f>
        <v>1</v>
      </c>
      <c r="I24" s="168"/>
      <c r="K24" s="169"/>
      <c r="L24" s="170"/>
      <c r="M24" s="171">
        <v>2</v>
      </c>
      <c r="N24" s="172">
        <v>132</v>
      </c>
      <c r="O24" s="173">
        <v>43</v>
      </c>
      <c r="P24" s="173">
        <v>8</v>
      </c>
      <c r="Q24" s="174">
        <f>IF(AND(ISBLANK(N24),ISBLANK(O24)),"",N24+O24)</f>
        <v>175</v>
      </c>
      <c r="R24" s="175">
        <f>IF(ISNUMBER($H24),1-$H24,"")</f>
        <v>0</v>
      </c>
      <c r="S24" s="168"/>
    </row>
    <row r="25" spans="1:19" ht="12.75" customHeight="1" thickBot="1">
      <c r="A25" s="176" t="s">
        <v>71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72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1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0</v>
      </c>
    </row>
    <row r="27" spans="1:19" ht="15.75" customHeight="1" thickBot="1">
      <c r="A27" s="186">
        <v>14196</v>
      </c>
      <c r="B27" s="187"/>
      <c r="C27" s="188" t="s">
        <v>12</v>
      </c>
      <c r="D27" s="189">
        <f>IF(ISNUMBER($G27),SUM(D23:D26),"")</f>
        <v>289</v>
      </c>
      <c r="E27" s="190">
        <f>IF(ISNUMBER($G27),SUM(E23:E26),"")</f>
        <v>111</v>
      </c>
      <c r="F27" s="190">
        <f>IF(ISNUMBER($G27),SUM(F23:F26),"")</f>
        <v>8</v>
      </c>
      <c r="G27" s="191">
        <f>IF(SUM($G23:$G26)+SUM($Q23:$Q26)&gt;0,SUM(G23:G26),"")</f>
        <v>400</v>
      </c>
      <c r="H27" s="189">
        <f>IF(ISNUMBER($G27),SUM(H23:H26),"")</f>
        <v>1</v>
      </c>
      <c r="I27" s="192"/>
      <c r="K27" s="186">
        <v>16907</v>
      </c>
      <c r="L27" s="187"/>
      <c r="M27" s="188" t="s">
        <v>12</v>
      </c>
      <c r="N27" s="189">
        <f>IF(ISNUMBER($G27),SUM(N23:N26),"")</f>
        <v>268</v>
      </c>
      <c r="O27" s="190">
        <f>IF(ISNUMBER($G27),SUM(O23:O26),"")</f>
        <v>114</v>
      </c>
      <c r="P27" s="190">
        <f>IF(ISNUMBER($G27),SUM(P23:P26),"")</f>
        <v>9</v>
      </c>
      <c r="Q27" s="191">
        <f>IF(SUM($G23:$G26)+SUM($Q23:$Q26)&gt;0,SUM(Q23:Q26),"")</f>
        <v>382</v>
      </c>
      <c r="R27" s="189">
        <f>IF(ISNUMBER($G27),SUM(R23:R26),"")</f>
        <v>1</v>
      </c>
      <c r="S27" s="192"/>
    </row>
    <row r="28" spans="1:19" ht="12.75" customHeight="1">
      <c r="A28" s="161"/>
      <c r="B28" s="162"/>
      <c r="C28" s="163">
        <v>1</v>
      </c>
      <c r="D28" s="164">
        <v>0</v>
      </c>
      <c r="E28" s="165">
        <v>0</v>
      </c>
      <c r="F28" s="165">
        <v>50</v>
      </c>
      <c r="G28" s="166">
        <f>IF(AND(ISBLANK(D28),ISBLANK(E28)),"",D28+E28)</f>
        <v>0</v>
      </c>
      <c r="H28" s="167">
        <f>IF(OR(ISNUMBER($G28),ISNUMBER($Q28)),(SIGN(N($G28)-N($Q28))+1)/2,"")</f>
        <v>0.5</v>
      </c>
      <c r="I28" s="168"/>
      <c r="K28" s="161"/>
      <c r="L28" s="162"/>
      <c r="M28" s="163">
        <v>1</v>
      </c>
      <c r="N28" s="164">
        <v>0</v>
      </c>
      <c r="O28" s="165">
        <v>0</v>
      </c>
      <c r="P28" s="165">
        <v>50</v>
      </c>
      <c r="Q28" s="166">
        <f>IF(AND(ISBLANK(N28),ISBLANK(O28)),"",N28+O28)</f>
        <v>0</v>
      </c>
      <c r="R28" s="167">
        <f>IF(ISNUMBER($H28),1-$H28,"")</f>
        <v>0.5</v>
      </c>
      <c r="S28" s="168"/>
    </row>
    <row r="29" spans="1:19" ht="12.75" customHeight="1">
      <c r="A29" s="169"/>
      <c r="B29" s="170"/>
      <c r="C29" s="171">
        <v>2</v>
      </c>
      <c r="D29" s="172">
        <v>0</v>
      </c>
      <c r="E29" s="173">
        <v>0</v>
      </c>
      <c r="F29" s="173">
        <v>50</v>
      </c>
      <c r="G29" s="174">
        <f>IF(AND(ISBLANK(D29),ISBLANK(E29)),"",D29+E29)</f>
        <v>0</v>
      </c>
      <c r="H29" s="175">
        <f>IF(OR(ISNUMBER($G29),ISNUMBER($Q29)),(SIGN(N($G29)-N($Q29))+1)/2,"")</f>
        <v>0.5</v>
      </c>
      <c r="I29" s="168"/>
      <c r="K29" s="169"/>
      <c r="L29" s="170"/>
      <c r="M29" s="171">
        <v>2</v>
      </c>
      <c r="N29" s="172">
        <v>0</v>
      </c>
      <c r="O29" s="173">
        <v>0</v>
      </c>
      <c r="P29" s="173">
        <v>50</v>
      </c>
      <c r="Q29" s="174">
        <f>IF(AND(ISBLANK(N29),ISBLANK(O29)),"",N29+O29)</f>
        <v>0</v>
      </c>
      <c r="R29" s="175">
        <f>IF(ISNUMBER($H29),1-$H29,"")</f>
        <v>0.5</v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>
        <v>0</v>
      </c>
      <c r="E33" s="165">
        <v>0</v>
      </c>
      <c r="F33" s="165">
        <v>50</v>
      </c>
      <c r="G33" s="166">
        <f>IF(AND(ISBLANK(D33),ISBLANK(E33)),"",D33+E33)</f>
        <v>0</v>
      </c>
      <c r="H33" s="167">
        <f>IF(OR(ISNUMBER($G33),ISNUMBER($Q33)),(SIGN(N($G33)-N($Q33))+1)/2,"")</f>
        <v>0.5</v>
      </c>
      <c r="I33" s="168"/>
      <c r="K33" s="161"/>
      <c r="L33" s="162"/>
      <c r="M33" s="163">
        <v>1</v>
      </c>
      <c r="N33" s="164">
        <v>0</v>
      </c>
      <c r="O33" s="165">
        <v>0</v>
      </c>
      <c r="P33" s="165">
        <v>50</v>
      </c>
      <c r="Q33" s="166">
        <f>IF(AND(ISBLANK(N33),ISBLANK(O33)),"",N33+O33)</f>
        <v>0</v>
      </c>
      <c r="R33" s="167">
        <f>IF(ISNUMBER($H33),1-$H33,"")</f>
        <v>0.5</v>
      </c>
      <c r="S33" s="168"/>
    </row>
    <row r="34" spans="1:19" ht="12.75" customHeight="1">
      <c r="A34" s="169"/>
      <c r="B34" s="170"/>
      <c r="C34" s="171">
        <v>2</v>
      </c>
      <c r="D34" s="172">
        <v>0</v>
      </c>
      <c r="E34" s="173">
        <v>0</v>
      </c>
      <c r="F34" s="173">
        <v>50</v>
      </c>
      <c r="G34" s="174">
        <f>IF(AND(ISBLANK(D34),ISBLANK(E34)),"",D34+E34)</f>
        <v>0</v>
      </c>
      <c r="H34" s="175">
        <f>IF(OR(ISNUMBER($G34),ISNUMBER($Q34)),(SIGN(N($G34)-N($Q34))+1)/2,"")</f>
        <v>0.5</v>
      </c>
      <c r="I34" s="168"/>
      <c r="K34" s="169"/>
      <c r="L34" s="170"/>
      <c r="M34" s="171">
        <v>2</v>
      </c>
      <c r="N34" s="172">
        <v>0</v>
      </c>
      <c r="O34" s="173">
        <v>0</v>
      </c>
      <c r="P34" s="173">
        <v>50</v>
      </c>
      <c r="Q34" s="174">
        <f>IF(AND(ISBLANK(N34),ISBLANK(O34)),"",N34+O34)</f>
        <v>0</v>
      </c>
      <c r="R34" s="175">
        <f>IF(ISNUMBER($H34),1-$H34,"")</f>
        <v>0.5</v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1085</v>
      </c>
      <c r="E39" s="197">
        <f>IF(ISNUMBER($G39),SUM(E12,E17,E22,E27,E32,E37),"")</f>
        <v>413</v>
      </c>
      <c r="F39" s="197">
        <f>IF(ISNUMBER($G39),SUM(F12,F17,F22,F27,F32,F37),"")</f>
        <v>42</v>
      </c>
      <c r="G39" s="198">
        <f>IF(SUM($G$8:$G$37)+SUM($Q$8:$Q$37)&gt;0,SUM(G12,G17,G22,G27,G32,G37),"")</f>
        <v>1498</v>
      </c>
      <c r="H39" s="199">
        <f>IF(SUM($G$8:$G$37)+SUM($Q$8:$Q$37)&gt;0,SUM(H12,H17,H22,H27,H32,H37),"")</f>
        <v>3</v>
      </c>
      <c r="I39" s="200">
        <f>IF(ISNUMBER($G39),(SIGN($G39-$Q39)+1)/IF(COUNT(I$11,I$16,I$21,I$26,I$31,I$36)&gt;3,1,2),"")</f>
        <v>2</v>
      </c>
      <c r="K39" s="193"/>
      <c r="L39" s="194"/>
      <c r="M39" s="195" t="s">
        <v>15</v>
      </c>
      <c r="N39" s="196">
        <f>IF(ISNUMBER($G39),SUM(N12,N17,N22,N27,N32,N37),"")</f>
        <v>1059</v>
      </c>
      <c r="O39" s="197">
        <f>IF(ISNUMBER($G39),SUM(O12,O17,O22,O27,O32,O37),"")</f>
        <v>397</v>
      </c>
      <c r="P39" s="197">
        <f>IF(ISNUMBER($G39),SUM(P12,P17,P22,P27,P32,P37),"")</f>
        <v>52</v>
      </c>
      <c r="Q39" s="198">
        <f>IF(SUM($G$8:$G$37)+SUM($Q$8:$Q$37)&gt;0,SUM(Q12,Q17,Q22,Q27,Q32,Q37),"")</f>
        <v>1456</v>
      </c>
      <c r="R39" s="199">
        <f>IF(SUM($G$8:$G$37)+SUM($Q$8:$Q$37)&gt;0,SUM(R12,R17,R22,R27,R32,R37),"")</f>
        <v>5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1" t="s">
        <v>120</v>
      </c>
      <c r="B41" s="201"/>
      <c r="C41" s="265"/>
      <c r="D41" s="265"/>
      <c r="E41" s="265"/>
      <c r="G41" s="204" t="s">
        <v>16</v>
      </c>
      <c r="H41" s="204"/>
      <c r="I41" s="205">
        <f>IF(ISNUMBER(I$39),SUM(I11,I16,I21,I26,I31,I36,I39),"")</f>
        <v>5</v>
      </c>
      <c r="K41" s="201" t="s">
        <v>120</v>
      </c>
      <c r="L41" s="201"/>
      <c r="M41" s="265"/>
      <c r="N41" s="265"/>
      <c r="O41" s="265"/>
      <c r="Q41" s="204" t="s">
        <v>16</v>
      </c>
      <c r="R41" s="204"/>
      <c r="S41" s="205">
        <f>IF(ISNUMBER(S$39),SUM(S11,S16,S21,S26,S31,S36,S39),"")</f>
        <v>1</v>
      </c>
    </row>
    <row r="42" spans="1:19" ht="19.5" customHeight="1">
      <c r="A42" s="201" t="s">
        <v>121</v>
      </c>
      <c r="B42" s="201"/>
      <c r="E42" s="209" t="s">
        <v>122</v>
      </c>
      <c r="F42" s="209"/>
      <c r="G42" s="209"/>
      <c r="H42" s="209"/>
      <c r="I42" s="209"/>
      <c r="J42" s="209"/>
      <c r="K42" s="209"/>
      <c r="L42" s="209"/>
      <c r="M42" s="209"/>
      <c r="N42" s="209"/>
      <c r="P42" s="134" t="s">
        <v>123</v>
      </c>
      <c r="Q42" s="265"/>
      <c r="R42" s="265"/>
      <c r="S42" s="265"/>
    </row>
    <row r="43" ht="9.75" customHeight="1"/>
    <row r="44" ht="30" customHeight="1">
      <c r="A44" s="210" t="str">
        <f>"Technické podmínky utkání:   "&amp;$B$3&amp;IF(ISBLANK($B$3),""," – ")&amp;$L$3</f>
        <v>Technické podmínky utkání:   TJ Sokol Rudná -  Ženy -  – SKK Primátor Náchod -  ženy - </v>
      </c>
    </row>
    <row r="45" spans="2:11" ht="19.5" customHeight="1">
      <c r="B45" s="134" t="s">
        <v>124</v>
      </c>
      <c r="C45" s="211">
        <v>0.4166666666666667</v>
      </c>
      <c r="D45" s="212"/>
      <c r="I45" s="134" t="s">
        <v>125</v>
      </c>
      <c r="J45" s="212">
        <v>18</v>
      </c>
      <c r="K45" s="212"/>
    </row>
    <row r="46" spans="2:19" ht="19.5" customHeight="1">
      <c r="B46" s="134" t="s">
        <v>126</v>
      </c>
      <c r="C46" s="213">
        <v>0.5416666666666666</v>
      </c>
      <c r="D46" s="214"/>
      <c r="I46" s="134" t="s">
        <v>127</v>
      </c>
      <c r="J46" s="214">
        <v>6</v>
      </c>
      <c r="K46" s="214"/>
      <c r="P46" s="134" t="s">
        <v>128</v>
      </c>
      <c r="Q46" s="215">
        <v>40425</v>
      </c>
      <c r="R46" s="216"/>
      <c r="S46" s="216"/>
    </row>
    <row r="47" ht="9.75" customHeight="1"/>
    <row r="48" spans="1:19" ht="15" customHeight="1">
      <c r="A48" s="266" t="s">
        <v>17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8"/>
    </row>
    <row r="49" spans="1:19" ht="90" customHeight="1">
      <c r="A49" s="269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1"/>
    </row>
    <row r="50" ht="4.5" customHeight="1"/>
    <row r="51" spans="1:19" ht="15" customHeight="1">
      <c r="A51" s="266" t="s">
        <v>18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8"/>
    </row>
    <row r="52" spans="1:19" ht="90" customHeight="1">
      <c r="A52" s="269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ht="4.5" customHeight="1"/>
    <row r="54" spans="1:19" ht="15" customHeight="1">
      <c r="A54" s="272" t="s">
        <v>19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4"/>
    </row>
    <row r="55" spans="1:19" ht="90" customHeight="1">
      <c r="A55" s="27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7"/>
    </row>
    <row r="56" ht="4.5" customHeight="1"/>
    <row r="57" spans="1:19" ht="15" customHeight="1">
      <c r="A57" s="266" t="s">
        <v>20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8"/>
    </row>
    <row r="58" spans="1:19" ht="90" customHeight="1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1"/>
    </row>
    <row r="59" spans="1:8" ht="30" customHeight="1">
      <c r="A59" s="278" t="s">
        <v>129</v>
      </c>
      <c r="B59" s="278"/>
      <c r="C59" s="261"/>
      <c r="D59" s="261"/>
      <c r="E59" s="261"/>
      <c r="F59" s="261"/>
      <c r="G59" s="261"/>
      <c r="H59" s="261"/>
    </row>
  </sheetData>
  <sheetProtection password="B2B4" sheet="1" objects="1" scenarios="1"/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23:L24"/>
    <mergeCell ref="K28:L29"/>
    <mergeCell ref="K30:L31"/>
    <mergeCell ref="K32:L32"/>
    <mergeCell ref="E42:N42"/>
    <mergeCell ref="K27:L27"/>
    <mergeCell ref="G41:H41"/>
    <mergeCell ref="I26:I27"/>
    <mergeCell ref="I36:I37"/>
    <mergeCell ref="A5:B5"/>
    <mergeCell ref="A6:B6"/>
    <mergeCell ref="K5:L5"/>
    <mergeCell ref="K6:L6"/>
    <mergeCell ref="C5:C6"/>
    <mergeCell ref="D5:G5"/>
    <mergeCell ref="H5:I5"/>
    <mergeCell ref="B3:I3"/>
    <mergeCell ref="B1:C2"/>
    <mergeCell ref="D1:I1"/>
    <mergeCell ref="L3:S3"/>
    <mergeCell ref="L1:N1"/>
    <mergeCell ref="O1:P1"/>
    <mergeCell ref="Q1:S1"/>
    <mergeCell ref="A22:B22"/>
    <mergeCell ref="A23:B24"/>
    <mergeCell ref="A25:B26"/>
    <mergeCell ref="A27:B27"/>
    <mergeCell ref="A8:B9"/>
    <mergeCell ref="A10:B11"/>
    <mergeCell ref="A12:B12"/>
    <mergeCell ref="A13:B1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S36:S37"/>
    <mergeCell ref="K33:L34"/>
    <mergeCell ref="S26:S27"/>
    <mergeCell ref="S31:S32"/>
    <mergeCell ref="K25:L26"/>
    <mergeCell ref="K35:L36"/>
    <mergeCell ref="K37:L37"/>
    <mergeCell ref="I21:I22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67" sqref="C67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85</v>
      </c>
      <c r="M1" s="135"/>
      <c r="N1" s="135"/>
      <c r="O1" s="136" t="s">
        <v>37</v>
      </c>
      <c r="P1" s="136"/>
      <c r="Q1" s="137">
        <v>40089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2</v>
      </c>
      <c r="B3" s="141" t="s">
        <v>86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87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88</v>
      </c>
      <c r="B8" s="162"/>
      <c r="C8" s="163">
        <v>1</v>
      </c>
      <c r="D8" s="164">
        <v>139</v>
      </c>
      <c r="E8" s="165">
        <v>88</v>
      </c>
      <c r="F8" s="165">
        <v>2</v>
      </c>
      <c r="G8" s="166">
        <f>IF(AND(ISBLANK(D8),ISBLANK(E8)),"",D8+E8)</f>
        <v>227</v>
      </c>
      <c r="H8" s="167">
        <f>IF(OR(ISNUMBER($G8),ISNUMBER($Q8)),(SIGN(N($G8)-N($Q8))+1)/2,"")</f>
        <v>1</v>
      </c>
      <c r="I8" s="168"/>
      <c r="K8" s="161" t="s">
        <v>89</v>
      </c>
      <c r="L8" s="162"/>
      <c r="M8" s="163">
        <v>1</v>
      </c>
      <c r="N8" s="164">
        <v>140</v>
      </c>
      <c r="O8" s="165">
        <v>45</v>
      </c>
      <c r="P8" s="165">
        <v>9</v>
      </c>
      <c r="Q8" s="166">
        <f>IF(AND(ISBLANK(N8),ISBLANK(O8)),"",N8+O8)</f>
        <v>185</v>
      </c>
      <c r="R8" s="167">
        <f>IF(ISNUMBER($H8),1-$H8,"")</f>
        <v>0</v>
      </c>
      <c r="S8" s="168"/>
    </row>
    <row r="9" spans="1:19" ht="12.75" customHeight="1">
      <c r="A9" s="169"/>
      <c r="B9" s="170"/>
      <c r="C9" s="171">
        <v>2</v>
      </c>
      <c r="D9" s="172">
        <v>149</v>
      </c>
      <c r="E9" s="173">
        <v>69</v>
      </c>
      <c r="F9" s="173">
        <v>4</v>
      </c>
      <c r="G9" s="174">
        <f>IF(AND(ISBLANK(D9),ISBLANK(E9)),"",D9+E9)</f>
        <v>218</v>
      </c>
      <c r="H9" s="175">
        <f>IF(OR(ISNUMBER($G9),ISNUMBER($Q9)),(SIGN(N($G9)-N($Q9))+1)/2,"")</f>
        <v>1</v>
      </c>
      <c r="I9" s="168"/>
      <c r="K9" s="169"/>
      <c r="L9" s="170"/>
      <c r="M9" s="171">
        <v>2</v>
      </c>
      <c r="N9" s="172">
        <v>138</v>
      </c>
      <c r="O9" s="173">
        <v>51</v>
      </c>
      <c r="P9" s="173">
        <v>6</v>
      </c>
      <c r="Q9" s="174">
        <f>IF(AND(ISBLANK(N9),ISBLANK(O9)),"",N9+O9)</f>
        <v>189</v>
      </c>
      <c r="R9" s="175">
        <f>IF(ISNUMBER($H9),1-$H9,"")</f>
        <v>0</v>
      </c>
      <c r="S9" s="168"/>
    </row>
    <row r="10" spans="1:19" ht="12.75" customHeight="1" thickBot="1">
      <c r="A10" s="176" t="s">
        <v>61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90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1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0</v>
      </c>
    </row>
    <row r="12" spans="1:19" ht="15.75" customHeight="1" thickBot="1">
      <c r="A12" s="186">
        <v>887</v>
      </c>
      <c r="B12" s="187"/>
      <c r="C12" s="188" t="s">
        <v>12</v>
      </c>
      <c r="D12" s="189">
        <f>IF(ISNUMBER($G12),SUM(D8:D11),"")</f>
        <v>288</v>
      </c>
      <c r="E12" s="190">
        <f>IF(ISNUMBER($G12),SUM(E8:E11),"")</f>
        <v>157</v>
      </c>
      <c r="F12" s="190">
        <f>IF(ISNUMBER($G12),SUM(F8:F11),"")</f>
        <v>6</v>
      </c>
      <c r="G12" s="191">
        <f>IF(SUM($G8:$G11)+SUM($Q8:$Q11)&gt;0,SUM(G8:G11),"")</f>
        <v>445</v>
      </c>
      <c r="H12" s="189">
        <f>IF(ISNUMBER($G12),SUM(H8:H11),"")</f>
        <v>2</v>
      </c>
      <c r="I12" s="192"/>
      <c r="K12" s="186">
        <v>3638</v>
      </c>
      <c r="L12" s="187"/>
      <c r="M12" s="188" t="s">
        <v>12</v>
      </c>
      <c r="N12" s="189">
        <f>IF(ISNUMBER($G12),SUM(N8:N11),"")</f>
        <v>278</v>
      </c>
      <c r="O12" s="190">
        <f>IF(ISNUMBER($G12),SUM(O8:O11),"")</f>
        <v>96</v>
      </c>
      <c r="P12" s="190">
        <f>IF(ISNUMBER($G12),SUM(P8:P11),"")</f>
        <v>15</v>
      </c>
      <c r="Q12" s="191">
        <f>IF(SUM($G8:$G11)+SUM($Q8:$Q11)&gt;0,SUM(Q8:Q11),"")</f>
        <v>374</v>
      </c>
      <c r="R12" s="189">
        <f>IF(ISNUMBER($G12),SUM(R8:R11),"")</f>
        <v>0</v>
      </c>
      <c r="S12" s="192"/>
    </row>
    <row r="13" spans="1:19" ht="12.75" customHeight="1">
      <c r="A13" s="161" t="s">
        <v>91</v>
      </c>
      <c r="B13" s="162"/>
      <c r="C13" s="163">
        <v>1</v>
      </c>
      <c r="D13" s="164">
        <v>146</v>
      </c>
      <c r="E13" s="165">
        <v>63</v>
      </c>
      <c r="F13" s="165">
        <v>3</v>
      </c>
      <c r="G13" s="166">
        <f>IF(AND(ISBLANK(D13),ISBLANK(E13)),"",D13+E13)</f>
        <v>209</v>
      </c>
      <c r="H13" s="167">
        <f>IF(OR(ISNUMBER($G13),ISNUMBER($Q13)),(SIGN(N($G13)-N($Q13))+1)/2,"")</f>
        <v>0</v>
      </c>
      <c r="I13" s="168"/>
      <c r="K13" s="161" t="s">
        <v>92</v>
      </c>
      <c r="L13" s="162"/>
      <c r="M13" s="163">
        <v>1</v>
      </c>
      <c r="N13" s="164">
        <v>154</v>
      </c>
      <c r="O13" s="165">
        <v>72</v>
      </c>
      <c r="P13" s="165">
        <v>2</v>
      </c>
      <c r="Q13" s="166">
        <f>IF(AND(ISBLANK(N13),ISBLANK(O13)),"",N13+O13)</f>
        <v>226</v>
      </c>
      <c r="R13" s="167">
        <f>IF(ISNUMBER($H13),1-$H13,"")</f>
        <v>1</v>
      </c>
      <c r="S13" s="168"/>
    </row>
    <row r="14" spans="1:19" ht="12.75" customHeight="1">
      <c r="A14" s="169"/>
      <c r="B14" s="170"/>
      <c r="C14" s="171">
        <v>2</v>
      </c>
      <c r="D14" s="172">
        <v>141</v>
      </c>
      <c r="E14" s="173">
        <v>61</v>
      </c>
      <c r="F14" s="173">
        <v>3</v>
      </c>
      <c r="G14" s="174">
        <f>IF(AND(ISBLANK(D14),ISBLANK(E14)),"",D14+E14)</f>
        <v>202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165</v>
      </c>
      <c r="O14" s="173">
        <v>62</v>
      </c>
      <c r="P14" s="173">
        <v>3</v>
      </c>
      <c r="Q14" s="174">
        <f>IF(AND(ISBLANK(N14),ISBLANK(O14)),"",N14+O14)</f>
        <v>227</v>
      </c>
      <c r="R14" s="175">
        <f>IF(ISNUMBER($H14),1-$H14,"")</f>
        <v>1</v>
      </c>
      <c r="S14" s="168"/>
    </row>
    <row r="15" spans="1:19" ht="12.75" customHeight="1" thickBot="1">
      <c r="A15" s="176" t="s">
        <v>93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94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0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1</v>
      </c>
    </row>
    <row r="17" spans="1:19" ht="15.75" customHeight="1" thickBot="1">
      <c r="A17" s="186">
        <v>19344</v>
      </c>
      <c r="B17" s="187"/>
      <c r="C17" s="188" t="s">
        <v>12</v>
      </c>
      <c r="D17" s="189">
        <f>IF(ISNUMBER($G17),SUM(D13:D16),"")</f>
        <v>287</v>
      </c>
      <c r="E17" s="190">
        <f>IF(ISNUMBER($G17),SUM(E13:E16),"")</f>
        <v>124</v>
      </c>
      <c r="F17" s="190">
        <f>IF(ISNUMBER($G17),SUM(F13:F16),"")</f>
        <v>6</v>
      </c>
      <c r="G17" s="191">
        <f>IF(SUM($G13:$G16)+SUM($Q13:$Q16)&gt;0,SUM(G13:G16),"")</f>
        <v>411</v>
      </c>
      <c r="H17" s="189">
        <f>IF(ISNUMBER($G17),SUM(H13:H16),"")</f>
        <v>0</v>
      </c>
      <c r="I17" s="192"/>
      <c r="K17" s="186">
        <v>4592</v>
      </c>
      <c r="L17" s="187"/>
      <c r="M17" s="188" t="s">
        <v>12</v>
      </c>
      <c r="N17" s="189">
        <f>IF(ISNUMBER($G17),SUM(N13:N16),"")</f>
        <v>319</v>
      </c>
      <c r="O17" s="190">
        <f>IF(ISNUMBER($G17),SUM(O13:O16),"")</f>
        <v>134</v>
      </c>
      <c r="P17" s="190">
        <f>IF(ISNUMBER($G17),SUM(P13:P16),"")</f>
        <v>5</v>
      </c>
      <c r="Q17" s="191">
        <f>IF(SUM($G13:$G16)+SUM($Q13:$Q16)&gt;0,SUM(Q13:Q16),"")</f>
        <v>453</v>
      </c>
      <c r="R17" s="189">
        <f>IF(ISNUMBER($G17),SUM(R13:R16),"")</f>
        <v>2</v>
      </c>
      <c r="S17" s="192"/>
    </row>
    <row r="18" spans="1:19" ht="12.75" customHeight="1">
      <c r="A18" s="161" t="s">
        <v>95</v>
      </c>
      <c r="B18" s="162"/>
      <c r="C18" s="163">
        <v>1</v>
      </c>
      <c r="D18" s="164">
        <v>131</v>
      </c>
      <c r="E18" s="165">
        <v>77</v>
      </c>
      <c r="F18" s="165">
        <v>2</v>
      </c>
      <c r="G18" s="166">
        <f>IF(AND(ISBLANK(D18),ISBLANK(E18)),"",D18+E18)</f>
        <v>208</v>
      </c>
      <c r="H18" s="167">
        <f>IF(OR(ISNUMBER($G18),ISNUMBER($Q18)),(SIGN(N($G18)-N($Q18))+1)/2,"")</f>
        <v>1</v>
      </c>
      <c r="I18" s="168"/>
      <c r="K18" s="161" t="s">
        <v>96</v>
      </c>
      <c r="L18" s="162"/>
      <c r="M18" s="163">
        <v>1</v>
      </c>
      <c r="N18" s="164">
        <v>126</v>
      </c>
      <c r="O18" s="165">
        <v>65</v>
      </c>
      <c r="P18" s="165">
        <v>3</v>
      </c>
      <c r="Q18" s="166">
        <f>IF(AND(ISBLANK(N18),ISBLANK(O18)),"",N18+O18)</f>
        <v>191</v>
      </c>
      <c r="R18" s="167">
        <f>IF(ISNUMBER($H18),1-$H18,"")</f>
        <v>0</v>
      </c>
      <c r="S18" s="168"/>
    </row>
    <row r="19" spans="1:19" ht="12.75" customHeight="1">
      <c r="A19" s="169"/>
      <c r="B19" s="170"/>
      <c r="C19" s="171">
        <v>2</v>
      </c>
      <c r="D19" s="172">
        <v>127</v>
      </c>
      <c r="E19" s="173">
        <v>39</v>
      </c>
      <c r="F19" s="173">
        <v>6</v>
      </c>
      <c r="G19" s="174">
        <f>IF(AND(ISBLANK(D19),ISBLANK(E19)),"",D19+E19)</f>
        <v>166</v>
      </c>
      <c r="H19" s="175">
        <f>IF(OR(ISNUMBER($G19),ISNUMBER($Q19)),(SIGN(N($G19)-N($Q19))+1)/2,"")</f>
        <v>0</v>
      </c>
      <c r="I19" s="168"/>
      <c r="K19" s="169"/>
      <c r="L19" s="170"/>
      <c r="M19" s="171">
        <v>2</v>
      </c>
      <c r="N19" s="172">
        <v>142</v>
      </c>
      <c r="O19" s="173">
        <v>62</v>
      </c>
      <c r="P19" s="173">
        <v>6</v>
      </c>
      <c r="Q19" s="174">
        <f>IF(AND(ISBLANK(N19),ISBLANK(O19)),"",N19+O19)</f>
        <v>204</v>
      </c>
      <c r="R19" s="175">
        <f>IF(ISNUMBER($H19),1-$H19,"")</f>
        <v>1</v>
      </c>
      <c r="S19" s="168"/>
    </row>
    <row r="20" spans="1:19" ht="12.75" customHeight="1" thickBot="1">
      <c r="A20" s="176" t="s">
        <v>97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98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0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1</v>
      </c>
    </row>
    <row r="22" spans="1:19" ht="15.75" customHeight="1" thickBot="1">
      <c r="A22" s="186">
        <v>14477</v>
      </c>
      <c r="B22" s="187"/>
      <c r="C22" s="188" t="s">
        <v>12</v>
      </c>
      <c r="D22" s="189">
        <f>IF(ISNUMBER($G22),SUM(D18:D21),"")</f>
        <v>258</v>
      </c>
      <c r="E22" s="190">
        <f>IF(ISNUMBER($G22),SUM(E18:E21),"")</f>
        <v>116</v>
      </c>
      <c r="F22" s="190">
        <f>IF(ISNUMBER($G22),SUM(F18:F21),"")</f>
        <v>8</v>
      </c>
      <c r="G22" s="191">
        <f>IF(SUM($G18:$G21)+SUM($Q18:$Q21)&gt;0,SUM(G18:G21),"")</f>
        <v>374</v>
      </c>
      <c r="H22" s="189">
        <f>IF(ISNUMBER($G22),SUM(H18:H21),"")</f>
        <v>1</v>
      </c>
      <c r="I22" s="192"/>
      <c r="K22" s="186">
        <v>15854</v>
      </c>
      <c r="L22" s="187"/>
      <c r="M22" s="188" t="s">
        <v>12</v>
      </c>
      <c r="N22" s="189">
        <f>IF(ISNUMBER($G22),SUM(N18:N21),"")</f>
        <v>268</v>
      </c>
      <c r="O22" s="190">
        <f>IF(ISNUMBER($G22),SUM(O18:O21),"")</f>
        <v>127</v>
      </c>
      <c r="P22" s="190">
        <f>IF(ISNUMBER($G22),SUM(P18:P21),"")</f>
        <v>9</v>
      </c>
      <c r="Q22" s="191">
        <f>IF(SUM($G18:$G21)+SUM($Q18:$Q21)&gt;0,SUM(Q18:Q21),"")</f>
        <v>395</v>
      </c>
      <c r="R22" s="189">
        <f>IF(ISNUMBER($G22),SUM(R18:R21),"")</f>
        <v>1</v>
      </c>
      <c r="S22" s="192"/>
    </row>
    <row r="23" spans="1:19" ht="12.75" customHeight="1">
      <c r="A23" s="161" t="s">
        <v>99</v>
      </c>
      <c r="B23" s="162"/>
      <c r="C23" s="163">
        <v>1</v>
      </c>
      <c r="D23" s="164">
        <v>139</v>
      </c>
      <c r="E23" s="165">
        <v>59</v>
      </c>
      <c r="F23" s="165">
        <v>4</v>
      </c>
      <c r="G23" s="166">
        <f>IF(AND(ISBLANK(D23),ISBLANK(E23)),"",D23+E23)</f>
        <v>198</v>
      </c>
      <c r="H23" s="167">
        <f>IF(OR(ISNUMBER($G23),ISNUMBER($Q23)),(SIGN(N($G23)-N($Q23))+1)/2,"")</f>
        <v>1</v>
      </c>
      <c r="I23" s="168"/>
      <c r="K23" s="161" t="s">
        <v>100</v>
      </c>
      <c r="L23" s="162"/>
      <c r="M23" s="163">
        <v>1</v>
      </c>
      <c r="N23" s="164">
        <v>139</v>
      </c>
      <c r="O23" s="165">
        <v>53</v>
      </c>
      <c r="P23" s="165">
        <v>5</v>
      </c>
      <c r="Q23" s="166">
        <f>IF(AND(ISBLANK(N23),ISBLANK(O23)),"",N23+O23)</f>
        <v>192</v>
      </c>
      <c r="R23" s="167">
        <f>IF(ISNUMBER($H23),1-$H23,"")</f>
        <v>0</v>
      </c>
      <c r="S23" s="168"/>
    </row>
    <row r="24" spans="1:19" ht="12.75" customHeight="1">
      <c r="A24" s="169"/>
      <c r="B24" s="170"/>
      <c r="C24" s="171">
        <v>2</v>
      </c>
      <c r="D24" s="172">
        <v>138</v>
      </c>
      <c r="E24" s="173">
        <v>51</v>
      </c>
      <c r="F24" s="173">
        <v>8</v>
      </c>
      <c r="G24" s="174">
        <f>IF(AND(ISBLANK(D24),ISBLANK(E24)),"",D24+E24)</f>
        <v>189</v>
      </c>
      <c r="H24" s="175">
        <f>IF(OR(ISNUMBER($G24),ISNUMBER($Q24)),(SIGN(N($G24)-N($Q24))+1)/2,"")</f>
        <v>0</v>
      </c>
      <c r="I24" s="168"/>
      <c r="K24" s="169"/>
      <c r="L24" s="170"/>
      <c r="M24" s="171">
        <v>2</v>
      </c>
      <c r="N24" s="172">
        <v>131</v>
      </c>
      <c r="O24" s="173">
        <v>62</v>
      </c>
      <c r="P24" s="173">
        <v>4</v>
      </c>
      <c r="Q24" s="174">
        <f>IF(AND(ISBLANK(N24),ISBLANK(O24)),"",N24+O24)</f>
        <v>193</v>
      </c>
      <c r="R24" s="175">
        <f>IF(ISNUMBER($H24),1-$H24,"")</f>
        <v>1</v>
      </c>
      <c r="S24" s="168"/>
    </row>
    <row r="25" spans="1:19" ht="12.75" customHeight="1" thickBot="1">
      <c r="A25" s="176" t="s">
        <v>72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94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1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0</v>
      </c>
    </row>
    <row r="27" spans="1:19" ht="15.75" customHeight="1" thickBot="1">
      <c r="A27" s="186">
        <v>18009</v>
      </c>
      <c r="B27" s="187"/>
      <c r="C27" s="188" t="s">
        <v>12</v>
      </c>
      <c r="D27" s="189">
        <f>IF(ISNUMBER($G27),SUM(D23:D26),"")</f>
        <v>277</v>
      </c>
      <c r="E27" s="190">
        <f>IF(ISNUMBER($G27),SUM(E23:E26),"")</f>
        <v>110</v>
      </c>
      <c r="F27" s="190">
        <f>IF(ISNUMBER($G27),SUM(F23:F26),"")</f>
        <v>12</v>
      </c>
      <c r="G27" s="191">
        <f>IF(SUM($G23:$G26)+SUM($Q23:$Q26)&gt;0,SUM(G23:G26),"")</f>
        <v>387</v>
      </c>
      <c r="H27" s="189">
        <f>IF(ISNUMBER($G27),SUM(H23:H26),"")</f>
        <v>1</v>
      </c>
      <c r="I27" s="192"/>
      <c r="K27" s="186">
        <v>5282</v>
      </c>
      <c r="L27" s="187"/>
      <c r="M27" s="188" t="s">
        <v>12</v>
      </c>
      <c r="N27" s="189">
        <f>IF(ISNUMBER($G27),SUM(N23:N26),"")</f>
        <v>270</v>
      </c>
      <c r="O27" s="190">
        <f>IF(ISNUMBER($G27),SUM(O23:O26),"")</f>
        <v>115</v>
      </c>
      <c r="P27" s="190">
        <f>IF(ISNUMBER($G27),SUM(P23:P26),"")</f>
        <v>9</v>
      </c>
      <c r="Q27" s="191">
        <f>IF(SUM($G23:$G26)+SUM($Q23:$Q26)&gt;0,SUM(Q23:Q26),"")</f>
        <v>385</v>
      </c>
      <c r="R27" s="189">
        <f>IF(ISNUMBER($G27),SUM(R23:R26),"")</f>
        <v>1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1110</v>
      </c>
      <c r="E39" s="197">
        <f>IF(ISNUMBER($G39),SUM(E12,E17,E22,E27,E32,E37),"")</f>
        <v>507</v>
      </c>
      <c r="F39" s="197">
        <f>IF(ISNUMBER($G39),SUM(F12,F17,F22,F27,F32,F37),"")</f>
        <v>32</v>
      </c>
      <c r="G39" s="198">
        <f>IF(SUM($G$8:$G$37)+SUM($Q$8:$Q$37)&gt;0,SUM(G12,G17,G22,G27,G32,G37),"")</f>
        <v>1617</v>
      </c>
      <c r="H39" s="199">
        <f>IF(SUM($G$8:$G$37)+SUM($Q$8:$Q$37)&gt;0,SUM(H12,H17,H22,H27,H32,H37),"")</f>
        <v>4</v>
      </c>
      <c r="I39" s="200">
        <f>IF(ISNUMBER($G39),(SIGN($G39-$Q39)+1)/IF(COUNT(I$11,I$16,I$21,I$26,I$31,I$36)&gt;3,1,2),"")</f>
        <v>2</v>
      </c>
      <c r="K39" s="193"/>
      <c r="L39" s="194"/>
      <c r="M39" s="195" t="s">
        <v>15</v>
      </c>
      <c r="N39" s="196">
        <f>IF(ISNUMBER($G39),SUM(N12,N17,N22,N27,N32,N37),"")</f>
        <v>1135</v>
      </c>
      <c r="O39" s="197">
        <f>IF(ISNUMBER($G39),SUM(O12,O17,O22,O27,O32,O37),"")</f>
        <v>472</v>
      </c>
      <c r="P39" s="197">
        <f>IF(ISNUMBER($G39),SUM(P12,P17,P22,P27,P32,P37),"")</f>
        <v>38</v>
      </c>
      <c r="Q39" s="198">
        <f>IF(SUM($G$8:$G$37)+SUM($Q$8:$Q$37)&gt;0,SUM(Q12,Q17,Q22,Q27,Q32,Q37),"")</f>
        <v>1607</v>
      </c>
      <c r="R39" s="199">
        <f>IF(SUM($G$8:$G$37)+SUM($Q$8:$Q$37)&gt;0,SUM(R12,R17,R22,R27,R32,R37),"")</f>
        <v>4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1"/>
      <c r="B41" s="202" t="s">
        <v>22</v>
      </c>
      <c r="C41" s="203" t="s">
        <v>101</v>
      </c>
      <c r="D41" s="203"/>
      <c r="E41" s="203"/>
      <c r="G41" s="204" t="s">
        <v>16</v>
      </c>
      <c r="H41" s="204"/>
      <c r="I41" s="205">
        <f>IF(ISNUMBER(I$39),SUM(I11,I16,I21,I26,I31,I36,I39),"")</f>
        <v>4</v>
      </c>
      <c r="K41" s="201"/>
      <c r="L41" s="202" t="s">
        <v>22</v>
      </c>
      <c r="M41" s="203" t="s">
        <v>59</v>
      </c>
      <c r="N41" s="203"/>
      <c r="O41" s="203"/>
      <c r="Q41" s="204" t="s">
        <v>16</v>
      </c>
      <c r="R41" s="204"/>
      <c r="S41" s="205">
        <f>IF(ISNUMBER(S$39),SUM(S11,S16,S21,S26,S31,S36,S39),"")</f>
        <v>2</v>
      </c>
    </row>
    <row r="42" spans="1:19" ht="18" customHeight="1">
      <c r="A42" s="201"/>
      <c r="B42" s="202" t="s">
        <v>21</v>
      </c>
      <c r="C42" s="206"/>
      <c r="D42" s="206"/>
      <c r="E42" s="206"/>
      <c r="G42" s="207"/>
      <c r="H42" s="207"/>
      <c r="I42" s="207"/>
      <c r="K42" s="201"/>
      <c r="L42" s="202" t="s">
        <v>21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23</v>
      </c>
      <c r="B43" s="202" t="s">
        <v>24</v>
      </c>
      <c r="C43" s="208" t="s">
        <v>102</v>
      </c>
      <c r="D43" s="208"/>
      <c r="E43" s="208"/>
      <c r="F43" s="208"/>
      <c r="G43" s="208"/>
      <c r="H43" s="208"/>
      <c r="I43" s="202"/>
      <c r="J43" s="202"/>
      <c r="K43" s="202" t="s">
        <v>25</v>
      </c>
      <c r="L43" s="209" t="s">
        <v>103</v>
      </c>
      <c r="M43" s="209"/>
      <c r="O43" s="202" t="s">
        <v>21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KK Konstruktiva Praha – TJ Sokol Teplá</v>
      </c>
    </row>
    <row r="46" spans="2:11" ht="19.5" customHeight="1">
      <c r="B46" s="134" t="s">
        <v>31</v>
      </c>
      <c r="C46" s="211">
        <v>0.5833333333333334</v>
      </c>
      <c r="D46" s="212"/>
      <c r="I46" s="134" t="s">
        <v>33</v>
      </c>
      <c r="J46" s="212">
        <v>20</v>
      </c>
      <c r="K46" s="212"/>
    </row>
    <row r="47" spans="2:19" ht="19.5" customHeight="1">
      <c r="B47" s="134" t="s">
        <v>32</v>
      </c>
      <c r="C47" s="213">
        <v>0.7152777777777778</v>
      </c>
      <c r="D47" s="214"/>
      <c r="I47" s="134" t="s">
        <v>34</v>
      </c>
      <c r="J47" s="214">
        <v>5</v>
      </c>
      <c r="K47" s="214"/>
      <c r="P47" s="134" t="s">
        <v>35</v>
      </c>
      <c r="Q47" s="215">
        <v>41153</v>
      </c>
      <c r="R47" s="216"/>
      <c r="S47" s="216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2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3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27</v>
      </c>
      <c r="C55" s="230"/>
      <c r="D55" s="231"/>
      <c r="E55" s="229" t="s">
        <v>29</v>
      </c>
      <c r="F55" s="230"/>
      <c r="G55" s="230"/>
      <c r="H55" s="230"/>
      <c r="I55" s="231"/>
      <c r="J55" s="224"/>
      <c r="K55" s="232"/>
      <c r="L55" s="229" t="s">
        <v>27</v>
      </c>
      <c r="M55" s="230"/>
      <c r="N55" s="231"/>
      <c r="O55" s="229" t="s">
        <v>29</v>
      </c>
      <c r="P55" s="230"/>
      <c r="Q55" s="230"/>
      <c r="R55" s="230"/>
      <c r="S55" s="233"/>
    </row>
    <row r="56" spans="1:19" ht="21" customHeight="1">
      <c r="A56" s="234" t="s">
        <v>26</v>
      </c>
      <c r="B56" s="235" t="s">
        <v>28</v>
      </c>
      <c r="C56" s="236"/>
      <c r="D56" s="237" t="s">
        <v>30</v>
      </c>
      <c r="E56" s="235" t="s">
        <v>28</v>
      </c>
      <c r="F56" s="238"/>
      <c r="G56" s="238"/>
      <c r="H56" s="239"/>
      <c r="I56" s="237" t="s">
        <v>30</v>
      </c>
      <c r="J56" s="224"/>
      <c r="K56" s="240" t="s">
        <v>26</v>
      </c>
      <c r="L56" s="235" t="s">
        <v>28</v>
      </c>
      <c r="M56" s="236"/>
      <c r="N56" s="237" t="s">
        <v>30</v>
      </c>
      <c r="O56" s="235" t="s">
        <v>28</v>
      </c>
      <c r="P56" s="238"/>
      <c r="Q56" s="238"/>
      <c r="R56" s="239"/>
      <c r="S56" s="241" t="s">
        <v>30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19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36</v>
      </c>
      <c r="C66" s="260">
        <v>40089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K69" sqref="K69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63</v>
      </c>
      <c r="M1" s="135"/>
      <c r="N1" s="135"/>
      <c r="O1" s="136" t="s">
        <v>37</v>
      </c>
      <c r="P1" s="136"/>
      <c r="Q1" s="137">
        <v>40089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2</v>
      </c>
      <c r="B3" s="141" t="s">
        <v>64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65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66</v>
      </c>
      <c r="B8" s="162"/>
      <c r="C8" s="163">
        <v>1</v>
      </c>
      <c r="D8" s="164">
        <v>146</v>
      </c>
      <c r="E8" s="165">
        <v>42</v>
      </c>
      <c r="F8" s="165">
        <v>6</v>
      </c>
      <c r="G8" s="166">
        <f>IF(AND(ISBLANK(D8),ISBLANK(E8)),"",D8+E8)</f>
        <v>188</v>
      </c>
      <c r="H8" s="167">
        <f>IF(OR(ISNUMBER($G8),ISNUMBER($Q8)),(SIGN(N($G8)-N($Q8))+1)/2,"")</f>
        <v>1</v>
      </c>
      <c r="I8" s="168"/>
      <c r="K8" s="161" t="s">
        <v>67</v>
      </c>
      <c r="L8" s="162"/>
      <c r="M8" s="163">
        <v>1</v>
      </c>
      <c r="N8" s="164">
        <v>130</v>
      </c>
      <c r="O8" s="165">
        <v>43</v>
      </c>
      <c r="P8" s="165">
        <v>5</v>
      </c>
      <c r="Q8" s="166">
        <f>IF(AND(ISBLANK(N8),ISBLANK(O8)),"",N8+O8)</f>
        <v>173</v>
      </c>
      <c r="R8" s="167">
        <f>IF(ISNUMBER($H8),1-$H8,"")</f>
        <v>0</v>
      </c>
      <c r="S8" s="168"/>
    </row>
    <row r="9" spans="1:19" ht="12.75" customHeight="1">
      <c r="A9" s="169"/>
      <c r="B9" s="170"/>
      <c r="C9" s="171">
        <v>2</v>
      </c>
      <c r="D9" s="172">
        <v>141</v>
      </c>
      <c r="E9" s="173">
        <v>71</v>
      </c>
      <c r="F9" s="173">
        <v>2</v>
      </c>
      <c r="G9" s="174">
        <f>IF(AND(ISBLANK(D9),ISBLANK(E9)),"",D9+E9)</f>
        <v>212</v>
      </c>
      <c r="H9" s="175">
        <f>IF(OR(ISNUMBER($G9),ISNUMBER($Q9)),(SIGN(N($G9)-N($Q9))+1)/2,"")</f>
        <v>1</v>
      </c>
      <c r="I9" s="168"/>
      <c r="K9" s="169"/>
      <c r="L9" s="170"/>
      <c r="M9" s="171">
        <v>2</v>
      </c>
      <c r="N9" s="172">
        <v>161</v>
      </c>
      <c r="O9" s="173">
        <v>39</v>
      </c>
      <c r="P9" s="173">
        <v>10</v>
      </c>
      <c r="Q9" s="174">
        <f>IF(AND(ISBLANK(N9),ISBLANK(O9)),"",N9+O9)</f>
        <v>200</v>
      </c>
      <c r="R9" s="175">
        <f>IF(ISNUMBER($H9),1-$H9,"")</f>
        <v>0</v>
      </c>
      <c r="S9" s="168"/>
    </row>
    <row r="10" spans="1:19" ht="12.75" customHeight="1" thickBot="1">
      <c r="A10" s="176" t="s">
        <v>68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69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1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0</v>
      </c>
    </row>
    <row r="12" spans="1:19" ht="15.75" customHeight="1" thickBot="1">
      <c r="A12" s="186">
        <v>1531</v>
      </c>
      <c r="B12" s="187"/>
      <c r="C12" s="188" t="s">
        <v>12</v>
      </c>
      <c r="D12" s="189">
        <f>IF(ISNUMBER($G12),SUM(D8:D11),"")</f>
        <v>287</v>
      </c>
      <c r="E12" s="190">
        <f>IF(ISNUMBER($G12),SUM(E8:E11),"")</f>
        <v>113</v>
      </c>
      <c r="F12" s="190">
        <f>IF(ISNUMBER($G12),SUM(F8:F11),"")</f>
        <v>8</v>
      </c>
      <c r="G12" s="191">
        <f>IF(SUM($G8:$G11)+SUM($Q8:$Q11)&gt;0,SUM(G8:G11),"")</f>
        <v>400</v>
      </c>
      <c r="H12" s="189">
        <f>IF(ISNUMBER($G12),SUM(H8:H11),"")</f>
        <v>2</v>
      </c>
      <c r="I12" s="192"/>
      <c r="K12" s="186">
        <v>13164</v>
      </c>
      <c r="L12" s="187"/>
      <c r="M12" s="188" t="s">
        <v>12</v>
      </c>
      <c r="N12" s="189">
        <f>IF(ISNUMBER($G12),SUM(N8:N11),"")</f>
        <v>291</v>
      </c>
      <c r="O12" s="190">
        <f>IF(ISNUMBER($G12),SUM(O8:O11),"")</f>
        <v>82</v>
      </c>
      <c r="P12" s="190">
        <f>IF(ISNUMBER($G12),SUM(P8:P11),"")</f>
        <v>15</v>
      </c>
      <c r="Q12" s="191">
        <f>IF(SUM($G8:$G11)+SUM($Q8:$Q11)&gt;0,SUM(Q8:Q11),"")</f>
        <v>373</v>
      </c>
      <c r="R12" s="189">
        <f>IF(ISNUMBER($G12),SUM(R8:R11),"")</f>
        <v>0</v>
      </c>
      <c r="S12" s="192"/>
    </row>
    <row r="13" spans="1:19" ht="12.75" customHeight="1">
      <c r="A13" s="161" t="s">
        <v>70</v>
      </c>
      <c r="B13" s="162"/>
      <c r="C13" s="163">
        <v>1</v>
      </c>
      <c r="D13" s="164">
        <v>112</v>
      </c>
      <c r="E13" s="165">
        <v>54</v>
      </c>
      <c r="F13" s="165">
        <v>5</v>
      </c>
      <c r="G13" s="166">
        <f>IF(AND(ISBLANK(D13),ISBLANK(E13)),"",D13+E13)</f>
        <v>166</v>
      </c>
      <c r="H13" s="167">
        <f>IF(OR(ISNUMBER($G13),ISNUMBER($Q13)),(SIGN(N($G13)-N($Q13))+1)/2,"")</f>
        <v>0</v>
      </c>
      <c r="I13" s="168"/>
      <c r="K13" s="161" t="s">
        <v>67</v>
      </c>
      <c r="L13" s="162"/>
      <c r="M13" s="163">
        <v>1</v>
      </c>
      <c r="N13" s="164">
        <v>127</v>
      </c>
      <c r="O13" s="165">
        <v>44</v>
      </c>
      <c r="P13" s="165">
        <v>8</v>
      </c>
      <c r="Q13" s="166">
        <f>IF(AND(ISBLANK(N13),ISBLANK(O13)),"",N13+O13)</f>
        <v>171</v>
      </c>
      <c r="R13" s="167">
        <f>IF(ISNUMBER($H13),1-$H13,"")</f>
        <v>1</v>
      </c>
      <c r="S13" s="168"/>
    </row>
    <row r="14" spans="1:19" ht="12.75" customHeight="1">
      <c r="A14" s="169"/>
      <c r="B14" s="170"/>
      <c r="C14" s="171">
        <v>2</v>
      </c>
      <c r="D14" s="172">
        <v>142</v>
      </c>
      <c r="E14" s="173">
        <v>45</v>
      </c>
      <c r="F14" s="173">
        <v>9</v>
      </c>
      <c r="G14" s="174">
        <f>IF(AND(ISBLANK(D14),ISBLANK(E14)),"",D14+E14)</f>
        <v>187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133</v>
      </c>
      <c r="O14" s="173">
        <v>60</v>
      </c>
      <c r="P14" s="173">
        <v>5</v>
      </c>
      <c r="Q14" s="174">
        <f>IF(AND(ISBLANK(N14),ISBLANK(O14)),"",N14+O14)</f>
        <v>193</v>
      </c>
      <c r="R14" s="175">
        <f>IF(ISNUMBER($H14),1-$H14,"")</f>
        <v>1</v>
      </c>
      <c r="S14" s="168"/>
    </row>
    <row r="15" spans="1:19" ht="12.75" customHeight="1" thickBot="1">
      <c r="A15" s="176" t="s">
        <v>71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72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0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1</v>
      </c>
    </row>
    <row r="17" spans="1:19" ht="15.75" customHeight="1" thickBot="1">
      <c r="A17" s="186">
        <v>16034</v>
      </c>
      <c r="B17" s="187"/>
      <c r="C17" s="188" t="s">
        <v>12</v>
      </c>
      <c r="D17" s="189">
        <f>IF(ISNUMBER($G17),SUM(D13:D16),"")</f>
        <v>254</v>
      </c>
      <c r="E17" s="190">
        <f>IF(ISNUMBER($G17),SUM(E13:E16),"")</f>
        <v>99</v>
      </c>
      <c r="F17" s="190">
        <f>IF(ISNUMBER($G17),SUM(F13:F16),"")</f>
        <v>14</v>
      </c>
      <c r="G17" s="191">
        <f>IF(SUM($G13:$G16)+SUM($Q13:$Q16)&gt;0,SUM(G13:G16),"")</f>
        <v>353</v>
      </c>
      <c r="H17" s="189">
        <f>IF(ISNUMBER($G17),SUM(H13:H16),"")</f>
        <v>0</v>
      </c>
      <c r="I17" s="192"/>
      <c r="K17" s="186">
        <v>14364</v>
      </c>
      <c r="L17" s="187"/>
      <c r="M17" s="188" t="s">
        <v>12</v>
      </c>
      <c r="N17" s="189">
        <f>IF(ISNUMBER($G17),SUM(N13:N16),"")</f>
        <v>260</v>
      </c>
      <c r="O17" s="190">
        <f>IF(ISNUMBER($G17),SUM(O13:O16),"")</f>
        <v>104</v>
      </c>
      <c r="P17" s="190">
        <f>IF(ISNUMBER($G17),SUM(P13:P16),"")</f>
        <v>13</v>
      </c>
      <c r="Q17" s="191">
        <f>IF(SUM($G13:$G16)+SUM($Q13:$Q16)&gt;0,SUM(Q13:Q16),"")</f>
        <v>364</v>
      </c>
      <c r="R17" s="189">
        <f>IF(ISNUMBER($G17),SUM(R13:R16),"")</f>
        <v>2</v>
      </c>
      <c r="S17" s="192"/>
    </row>
    <row r="18" spans="1:19" ht="12.75" customHeight="1">
      <c r="A18" s="161" t="s">
        <v>73</v>
      </c>
      <c r="B18" s="162"/>
      <c r="C18" s="163">
        <v>1</v>
      </c>
      <c r="D18" s="164">
        <v>145</v>
      </c>
      <c r="E18" s="165">
        <v>71</v>
      </c>
      <c r="F18" s="165">
        <v>2</v>
      </c>
      <c r="G18" s="166">
        <f>IF(AND(ISBLANK(D18),ISBLANK(E18)),"",D18+E18)</f>
        <v>216</v>
      </c>
      <c r="H18" s="167">
        <f>IF(OR(ISNUMBER($G18),ISNUMBER($Q18)),(SIGN(N($G18)-N($Q18))+1)/2,"")</f>
        <v>1</v>
      </c>
      <c r="I18" s="168"/>
      <c r="K18" s="161" t="s">
        <v>74</v>
      </c>
      <c r="L18" s="162"/>
      <c r="M18" s="163">
        <v>1</v>
      </c>
      <c r="N18" s="164">
        <v>134</v>
      </c>
      <c r="O18" s="165">
        <v>60</v>
      </c>
      <c r="P18" s="165">
        <v>8</v>
      </c>
      <c r="Q18" s="166">
        <f>IF(AND(ISBLANK(N18),ISBLANK(O18)),"",N18+O18)</f>
        <v>194</v>
      </c>
      <c r="R18" s="167">
        <f>IF(ISNUMBER($H18),1-$H18,"")</f>
        <v>0</v>
      </c>
      <c r="S18" s="168"/>
    </row>
    <row r="19" spans="1:19" ht="12.75" customHeight="1">
      <c r="A19" s="169"/>
      <c r="B19" s="170"/>
      <c r="C19" s="171">
        <v>2</v>
      </c>
      <c r="D19" s="172">
        <v>131</v>
      </c>
      <c r="E19" s="173">
        <v>63</v>
      </c>
      <c r="F19" s="173">
        <v>4</v>
      </c>
      <c r="G19" s="174">
        <f>IF(AND(ISBLANK(D19),ISBLANK(E19)),"",D19+E19)</f>
        <v>194</v>
      </c>
      <c r="H19" s="175">
        <f>IF(OR(ISNUMBER($G19),ISNUMBER($Q19)),(SIGN(N($G19)-N($Q19))+1)/2,"")</f>
        <v>1</v>
      </c>
      <c r="I19" s="168"/>
      <c r="K19" s="169"/>
      <c r="L19" s="170"/>
      <c r="M19" s="171">
        <v>2</v>
      </c>
      <c r="N19" s="172">
        <v>137</v>
      </c>
      <c r="O19" s="173">
        <v>36</v>
      </c>
      <c r="P19" s="173">
        <v>8</v>
      </c>
      <c r="Q19" s="174">
        <f>IF(AND(ISBLANK(N19),ISBLANK(O19)),"",N19+O19)</f>
        <v>173</v>
      </c>
      <c r="R19" s="175">
        <f>IF(ISNUMBER($H19),1-$H19,"")</f>
        <v>0</v>
      </c>
      <c r="S19" s="168"/>
    </row>
    <row r="20" spans="1:19" ht="12.75" customHeight="1" thickBot="1">
      <c r="A20" s="176" t="s">
        <v>71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75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1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0</v>
      </c>
    </row>
    <row r="22" spans="1:19" ht="15.75" customHeight="1" thickBot="1">
      <c r="A22" s="186">
        <v>2476</v>
      </c>
      <c r="B22" s="187"/>
      <c r="C22" s="188" t="s">
        <v>12</v>
      </c>
      <c r="D22" s="189">
        <f>IF(ISNUMBER($G22),SUM(D18:D21),"")</f>
        <v>276</v>
      </c>
      <c r="E22" s="190">
        <f>IF(ISNUMBER($G22),SUM(E18:E21),"")</f>
        <v>134</v>
      </c>
      <c r="F22" s="190">
        <f>IF(ISNUMBER($G22),SUM(F18:F21),"")</f>
        <v>6</v>
      </c>
      <c r="G22" s="191">
        <f>IF(SUM($G18:$G21)+SUM($Q18:$Q21)&gt;0,SUM(G18:G21),"")</f>
        <v>410</v>
      </c>
      <c r="H22" s="189">
        <f>IF(ISNUMBER($G22),SUM(H18:H21),"")</f>
        <v>2</v>
      </c>
      <c r="I22" s="192"/>
      <c r="K22" s="186">
        <v>17821</v>
      </c>
      <c r="L22" s="187"/>
      <c r="M22" s="188" t="s">
        <v>12</v>
      </c>
      <c r="N22" s="189">
        <f>IF(ISNUMBER($G22),SUM(N18:N21),"")</f>
        <v>271</v>
      </c>
      <c r="O22" s="190">
        <f>IF(ISNUMBER($G22),SUM(O18:O21),"")</f>
        <v>96</v>
      </c>
      <c r="P22" s="190">
        <f>IF(ISNUMBER($G22),SUM(P18:P21),"")</f>
        <v>16</v>
      </c>
      <c r="Q22" s="191">
        <f>IF(SUM($G18:$G21)+SUM($Q18:$Q21)&gt;0,SUM(Q18:Q21),"")</f>
        <v>367</v>
      </c>
      <c r="R22" s="189">
        <f>IF(ISNUMBER($G22),SUM(R18:R21),"")</f>
        <v>0</v>
      </c>
      <c r="S22" s="192"/>
    </row>
    <row r="23" spans="1:19" ht="12.75" customHeight="1">
      <c r="A23" s="161" t="s">
        <v>76</v>
      </c>
      <c r="B23" s="162"/>
      <c r="C23" s="163">
        <v>1</v>
      </c>
      <c r="D23" s="164">
        <v>149</v>
      </c>
      <c r="E23" s="165">
        <v>62</v>
      </c>
      <c r="F23" s="165">
        <v>3</v>
      </c>
      <c r="G23" s="166">
        <f>IF(AND(ISBLANK(D23),ISBLANK(E23)),"",D23+E23)</f>
        <v>211</v>
      </c>
      <c r="H23" s="167">
        <f>IF(OR(ISNUMBER($G23),ISNUMBER($Q23)),(SIGN(N($G23)-N($Q23))+1)/2,"")</f>
        <v>1</v>
      </c>
      <c r="I23" s="168"/>
      <c r="K23" s="161" t="s">
        <v>77</v>
      </c>
      <c r="L23" s="162"/>
      <c r="M23" s="163">
        <v>1</v>
      </c>
      <c r="N23" s="164">
        <v>130</v>
      </c>
      <c r="O23" s="165">
        <v>52</v>
      </c>
      <c r="P23" s="165">
        <v>6</v>
      </c>
      <c r="Q23" s="166">
        <f>IF(AND(ISBLANK(N23),ISBLANK(O23)),"",N23+O23)</f>
        <v>182</v>
      </c>
      <c r="R23" s="167">
        <f>IF(ISNUMBER($H23),1-$H23,"")</f>
        <v>0</v>
      </c>
      <c r="S23" s="168"/>
    </row>
    <row r="24" spans="1:19" ht="12.75" customHeight="1">
      <c r="A24" s="169"/>
      <c r="B24" s="170"/>
      <c r="C24" s="171">
        <v>2</v>
      </c>
      <c r="D24" s="172">
        <v>147</v>
      </c>
      <c r="E24" s="173">
        <v>70</v>
      </c>
      <c r="F24" s="173">
        <v>4</v>
      </c>
      <c r="G24" s="174">
        <f>IF(AND(ISBLANK(D24),ISBLANK(E24)),"",D24+E24)</f>
        <v>217</v>
      </c>
      <c r="H24" s="175">
        <f>IF(OR(ISNUMBER($G24),ISNUMBER($Q24)),(SIGN(N($G24)-N($Q24))+1)/2,"")</f>
        <v>1</v>
      </c>
      <c r="I24" s="168"/>
      <c r="K24" s="169"/>
      <c r="L24" s="170"/>
      <c r="M24" s="171">
        <v>2</v>
      </c>
      <c r="N24" s="172">
        <v>139</v>
      </c>
      <c r="O24" s="173">
        <v>45</v>
      </c>
      <c r="P24" s="173">
        <v>7</v>
      </c>
      <c r="Q24" s="174">
        <f>IF(AND(ISBLANK(N24),ISBLANK(O24)),"",N24+O24)</f>
        <v>184</v>
      </c>
      <c r="R24" s="175">
        <f>IF(ISNUMBER($H24),1-$H24,"")</f>
        <v>0</v>
      </c>
      <c r="S24" s="168"/>
    </row>
    <row r="25" spans="1:19" ht="12.75" customHeight="1" thickBot="1">
      <c r="A25" s="176" t="s">
        <v>78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79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1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0</v>
      </c>
    </row>
    <row r="27" spans="1:19" ht="15.75" customHeight="1" thickBot="1">
      <c r="A27" s="186">
        <v>16174</v>
      </c>
      <c r="B27" s="187"/>
      <c r="C27" s="188" t="s">
        <v>12</v>
      </c>
      <c r="D27" s="189">
        <f>IF(ISNUMBER($G27),SUM(D23:D26),"")</f>
        <v>296</v>
      </c>
      <c r="E27" s="190">
        <f>IF(ISNUMBER($G27),SUM(E23:E26),"")</f>
        <v>132</v>
      </c>
      <c r="F27" s="190">
        <f>IF(ISNUMBER($G27),SUM(F23:F26),"")</f>
        <v>7</v>
      </c>
      <c r="G27" s="191">
        <f>IF(SUM($G23:$G26)+SUM($Q23:$Q26)&gt;0,SUM(G23:G26),"")</f>
        <v>428</v>
      </c>
      <c r="H27" s="189">
        <f>IF(ISNUMBER($G27),SUM(H23:H26),"")</f>
        <v>2</v>
      </c>
      <c r="I27" s="192"/>
      <c r="K27" s="186">
        <v>16825</v>
      </c>
      <c r="L27" s="187"/>
      <c r="M27" s="188" t="s">
        <v>12</v>
      </c>
      <c r="N27" s="189">
        <f>IF(ISNUMBER($G27),SUM(N23:N26),"")</f>
        <v>269</v>
      </c>
      <c r="O27" s="190">
        <f>IF(ISNUMBER($G27),SUM(O23:O26),"")</f>
        <v>97</v>
      </c>
      <c r="P27" s="190">
        <f>IF(ISNUMBER($G27),SUM(P23:P26),"")</f>
        <v>13</v>
      </c>
      <c r="Q27" s="191">
        <f>IF(SUM($G23:$G26)+SUM($Q23:$Q26)&gt;0,SUM(Q23:Q26),"")</f>
        <v>366</v>
      </c>
      <c r="R27" s="189">
        <f>IF(ISNUMBER($G27),SUM(R23:R26),"")</f>
        <v>0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1113</v>
      </c>
      <c r="E39" s="197">
        <f>IF(ISNUMBER($G39),SUM(E12,E17,E22,E27,E32,E37),"")</f>
        <v>478</v>
      </c>
      <c r="F39" s="197">
        <f>IF(ISNUMBER($G39),SUM(F12,F17,F22,F27,F32,F37),"")</f>
        <v>35</v>
      </c>
      <c r="G39" s="198">
        <f>IF(SUM($G$8:$G$37)+SUM($Q$8:$Q$37)&gt;0,SUM(G12,G17,G22,G27,G32,G37),"")</f>
        <v>1591</v>
      </c>
      <c r="H39" s="199">
        <f>IF(SUM($G$8:$G$37)+SUM($Q$8:$Q$37)&gt;0,SUM(H12,H17,H22,H27,H32,H37),"")</f>
        <v>6</v>
      </c>
      <c r="I39" s="200">
        <f>IF(ISNUMBER($G39),(SIGN($G39-$Q39)+1)/IF(COUNT(I$11,I$16,I$21,I$26,I$31,I$36)&gt;3,1,2),"")</f>
        <v>2</v>
      </c>
      <c r="K39" s="193"/>
      <c r="L39" s="194"/>
      <c r="M39" s="195" t="s">
        <v>15</v>
      </c>
      <c r="N39" s="196">
        <f>IF(ISNUMBER($G39),SUM(N12,N17,N22,N27,N32,N37),"")</f>
        <v>1091</v>
      </c>
      <c r="O39" s="197">
        <f>IF(ISNUMBER($G39),SUM(O12,O17,O22,O27,O32,O37),"")</f>
        <v>379</v>
      </c>
      <c r="P39" s="197">
        <f>IF(ISNUMBER($G39),SUM(P12,P17,P22,P27,P32,P37),"")</f>
        <v>57</v>
      </c>
      <c r="Q39" s="198">
        <f>IF(SUM($G$8:$G$37)+SUM($Q$8:$Q$37)&gt;0,SUM(Q12,Q17,Q22,Q27,Q32,Q37),"")</f>
        <v>1470</v>
      </c>
      <c r="R39" s="199">
        <f>IF(SUM($G$8:$G$37)+SUM($Q$8:$Q$37)&gt;0,SUM(R12,R17,R22,R27,R32,R37),"")</f>
        <v>2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1"/>
      <c r="B41" s="202" t="s">
        <v>22</v>
      </c>
      <c r="C41" s="203" t="s">
        <v>76</v>
      </c>
      <c r="D41" s="203"/>
      <c r="E41" s="203"/>
      <c r="G41" s="204" t="s">
        <v>16</v>
      </c>
      <c r="H41" s="204"/>
      <c r="I41" s="205">
        <f>IF(ISNUMBER(I$39),SUM(I11,I16,I21,I26,I31,I36,I39),"")</f>
        <v>5</v>
      </c>
      <c r="K41" s="201"/>
      <c r="L41" s="202" t="s">
        <v>22</v>
      </c>
      <c r="M41" s="203" t="s">
        <v>67</v>
      </c>
      <c r="N41" s="203"/>
      <c r="O41" s="203"/>
      <c r="Q41" s="204" t="s">
        <v>16</v>
      </c>
      <c r="R41" s="204"/>
      <c r="S41" s="205">
        <f>IF(ISNUMBER(S$39),SUM(S11,S16,S21,S26,S31,S36,S39),"")</f>
        <v>1</v>
      </c>
    </row>
    <row r="42" spans="1:19" ht="18" customHeight="1">
      <c r="A42" s="201"/>
      <c r="B42" s="202" t="s">
        <v>21</v>
      </c>
      <c r="C42" s="206"/>
      <c r="D42" s="206"/>
      <c r="E42" s="206"/>
      <c r="G42" s="207"/>
      <c r="H42" s="207"/>
      <c r="I42" s="207"/>
      <c r="K42" s="201"/>
      <c r="L42" s="202" t="s">
        <v>21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23</v>
      </c>
      <c r="B43" s="202" t="s">
        <v>24</v>
      </c>
      <c r="C43" s="208" t="s">
        <v>80</v>
      </c>
      <c r="D43" s="208"/>
      <c r="E43" s="208"/>
      <c r="F43" s="208"/>
      <c r="G43" s="208"/>
      <c r="H43" s="208"/>
      <c r="I43" s="202"/>
      <c r="J43" s="202"/>
      <c r="K43" s="202" t="s">
        <v>25</v>
      </c>
      <c r="L43" s="209" t="s">
        <v>81</v>
      </c>
      <c r="M43" s="209"/>
      <c r="O43" s="202" t="s">
        <v>21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Lokomotiv České Velenice – TJ Čechie-Admira Praha</v>
      </c>
    </row>
    <row r="46" spans="2:11" ht="19.5" customHeight="1">
      <c r="B46" s="134" t="s">
        <v>31</v>
      </c>
      <c r="C46" s="211">
        <v>0.5625</v>
      </c>
      <c r="D46" s="212"/>
      <c r="I46" s="134" t="s">
        <v>33</v>
      </c>
      <c r="J46" s="212" t="s">
        <v>82</v>
      </c>
      <c r="K46" s="212"/>
    </row>
    <row r="47" spans="2:19" ht="19.5" customHeight="1">
      <c r="B47" s="134" t="s">
        <v>32</v>
      </c>
      <c r="C47" s="213">
        <v>0.6458333333333334</v>
      </c>
      <c r="D47" s="214"/>
      <c r="I47" s="134" t="s">
        <v>34</v>
      </c>
      <c r="J47" s="214">
        <v>10</v>
      </c>
      <c r="K47" s="214"/>
      <c r="P47" s="134" t="s">
        <v>35</v>
      </c>
      <c r="Q47" s="215">
        <v>40421</v>
      </c>
      <c r="R47" s="216"/>
      <c r="S47" s="216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 t="s">
        <v>83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2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3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27</v>
      </c>
      <c r="C55" s="230"/>
      <c r="D55" s="231"/>
      <c r="E55" s="229" t="s">
        <v>29</v>
      </c>
      <c r="F55" s="230"/>
      <c r="G55" s="230"/>
      <c r="H55" s="230"/>
      <c r="I55" s="231"/>
      <c r="J55" s="224"/>
      <c r="K55" s="232"/>
      <c r="L55" s="229" t="s">
        <v>27</v>
      </c>
      <c r="M55" s="230"/>
      <c r="N55" s="231"/>
      <c r="O55" s="229" t="s">
        <v>29</v>
      </c>
      <c r="P55" s="230"/>
      <c r="Q55" s="230"/>
      <c r="R55" s="230"/>
      <c r="S55" s="233"/>
    </row>
    <row r="56" spans="1:19" ht="21" customHeight="1">
      <c r="A56" s="234" t="s">
        <v>26</v>
      </c>
      <c r="B56" s="235" t="s">
        <v>28</v>
      </c>
      <c r="C56" s="236"/>
      <c r="D56" s="237" t="s">
        <v>30</v>
      </c>
      <c r="E56" s="235" t="s">
        <v>28</v>
      </c>
      <c r="F56" s="238"/>
      <c r="G56" s="238"/>
      <c r="H56" s="239"/>
      <c r="I56" s="237" t="s">
        <v>30</v>
      </c>
      <c r="J56" s="224"/>
      <c r="K56" s="240" t="s">
        <v>26</v>
      </c>
      <c r="L56" s="235" t="s">
        <v>28</v>
      </c>
      <c r="M56" s="236"/>
      <c r="N56" s="237" t="s">
        <v>30</v>
      </c>
      <c r="O56" s="235" t="s">
        <v>28</v>
      </c>
      <c r="P56" s="238"/>
      <c r="Q56" s="238"/>
      <c r="R56" s="239"/>
      <c r="S56" s="241" t="s">
        <v>30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19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 t="s">
        <v>83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84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36</v>
      </c>
      <c r="C66" s="260">
        <v>40089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4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40089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47</v>
      </c>
      <c r="B8" s="78"/>
      <c r="C8" s="10">
        <v>1</v>
      </c>
      <c r="D8" s="11">
        <v>141</v>
      </c>
      <c r="E8" s="12">
        <v>61</v>
      </c>
      <c r="F8" s="12">
        <v>5</v>
      </c>
      <c r="G8" s="13">
        <f>IF(AND(ISBLANK(D8),ISBLANK(E8)),"",D8+E8)</f>
        <v>202</v>
      </c>
      <c r="H8" s="14">
        <f>IF(OR(ISNUMBER($G8),ISNUMBER($Q8)),(SIGN(N($G8)-N($Q8))+1)/2,"")</f>
        <v>1</v>
      </c>
      <c r="I8" s="15"/>
      <c r="K8" s="77" t="s">
        <v>55</v>
      </c>
      <c r="L8" s="78"/>
      <c r="M8" s="10">
        <v>1</v>
      </c>
      <c r="N8" s="11">
        <v>134</v>
      </c>
      <c r="O8" s="12">
        <v>63</v>
      </c>
      <c r="P8" s="12">
        <v>4</v>
      </c>
      <c r="Q8" s="13">
        <f>IF(AND(ISBLANK(N8),ISBLANK(O8)),"",N8+O8)</f>
        <v>197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154</v>
      </c>
      <c r="E9" s="18">
        <v>61</v>
      </c>
      <c r="F9" s="18">
        <v>1</v>
      </c>
      <c r="G9" s="19">
        <f>IF(AND(ISBLANK(D9),ISBLANK(E9)),"",D9+E9)</f>
        <v>215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145</v>
      </c>
      <c r="O9" s="18">
        <v>61</v>
      </c>
      <c r="P9" s="18">
        <v>2</v>
      </c>
      <c r="Q9" s="19">
        <f>IF(AND(ISBLANK(N9),ISBLANK(O9)),"",N9+O9)</f>
        <v>206</v>
      </c>
      <c r="R9" s="20">
        <f>IF(ISNUMBER($H9),1-$H9,"")</f>
        <v>0</v>
      </c>
      <c r="S9" s="15"/>
    </row>
    <row r="10" spans="1:19" ht="12.75" customHeight="1" thickBot="1">
      <c r="A10" s="71" t="s">
        <v>43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56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4147</v>
      </c>
      <c r="B12" s="82"/>
      <c r="C12" s="26" t="s">
        <v>12</v>
      </c>
      <c r="D12" s="27">
        <f>IF(ISNUMBER($G12),SUM(D8:D11),"")</f>
        <v>295</v>
      </c>
      <c r="E12" s="28">
        <f>IF(ISNUMBER($G12),SUM(E8:E11),"")</f>
        <v>122</v>
      </c>
      <c r="F12" s="28">
        <f>IF(ISNUMBER($G12),SUM(F8:F11),"")</f>
        <v>6</v>
      </c>
      <c r="G12" s="29">
        <f>IF(SUM($G8:$G11)+SUM($Q8:$Q11)&gt;0,SUM(G8:G11),"")</f>
        <v>417</v>
      </c>
      <c r="H12" s="27">
        <f>IF(ISNUMBER($G12),SUM(H8:H11),"")</f>
        <v>2</v>
      </c>
      <c r="I12" s="76"/>
      <c r="K12" s="81">
        <v>15353</v>
      </c>
      <c r="L12" s="82"/>
      <c r="M12" s="26" t="s">
        <v>12</v>
      </c>
      <c r="N12" s="27">
        <f>IF(ISNUMBER($G12),SUM(N8:N11),"")</f>
        <v>279</v>
      </c>
      <c r="O12" s="28">
        <f>IF(ISNUMBER($G12),SUM(O8:O11),"")</f>
        <v>124</v>
      </c>
      <c r="P12" s="28">
        <f>IF(ISNUMBER($G12),SUM(P8:P11),"")</f>
        <v>6</v>
      </c>
      <c r="Q12" s="29">
        <f>IF(SUM($G8:$G11)+SUM($Q8:$Q11)&gt;0,SUM(Q8:Q11),"")</f>
        <v>403</v>
      </c>
      <c r="R12" s="27">
        <f>IF(ISNUMBER($G12),SUM(R8:R11),"")</f>
        <v>0</v>
      </c>
      <c r="S12" s="76"/>
    </row>
    <row r="13" spans="1:19" ht="12.75" customHeight="1">
      <c r="A13" s="77" t="s">
        <v>52</v>
      </c>
      <c r="B13" s="78"/>
      <c r="C13" s="10">
        <v>1</v>
      </c>
      <c r="D13" s="11">
        <v>161</v>
      </c>
      <c r="E13" s="12">
        <v>61</v>
      </c>
      <c r="F13" s="12">
        <v>4</v>
      </c>
      <c r="G13" s="13">
        <f>IF(AND(ISBLANK(D13),ISBLANK(E13)),"",D13+E13)</f>
        <v>222</v>
      </c>
      <c r="H13" s="14">
        <f>IF(OR(ISNUMBER($G13),ISNUMBER($Q13)),(SIGN(N($G13)-N($Q13))+1)/2,"")</f>
        <v>1</v>
      </c>
      <c r="I13" s="15"/>
      <c r="K13" s="77" t="s">
        <v>57</v>
      </c>
      <c r="L13" s="78"/>
      <c r="M13" s="10">
        <v>1</v>
      </c>
      <c r="N13" s="11">
        <v>141</v>
      </c>
      <c r="O13" s="12">
        <v>70</v>
      </c>
      <c r="P13" s="12">
        <v>4</v>
      </c>
      <c r="Q13" s="13">
        <f>IF(AND(ISBLANK(N13),ISBLANK(O13)),"",N13+O13)</f>
        <v>211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148</v>
      </c>
      <c r="E14" s="18">
        <v>61</v>
      </c>
      <c r="F14" s="18">
        <v>4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146</v>
      </c>
      <c r="O14" s="18">
        <v>61</v>
      </c>
      <c r="P14" s="18">
        <v>5</v>
      </c>
      <c r="Q14" s="19">
        <f>IF(AND(ISBLANK(N14),ISBLANK(O14)),"",N14+O14)</f>
        <v>207</v>
      </c>
      <c r="R14" s="20">
        <f>IF(ISNUMBER($H14),1-$H14,"")</f>
        <v>0</v>
      </c>
      <c r="S14" s="15"/>
    </row>
    <row r="15" spans="1:19" ht="12.75" customHeight="1" thickBot="1">
      <c r="A15" s="71" t="s">
        <v>53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58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2766</v>
      </c>
      <c r="B17" s="82"/>
      <c r="C17" s="26" t="s">
        <v>12</v>
      </c>
      <c r="D17" s="27">
        <f>IF(ISNUMBER($G17),SUM(D13:D16),"")</f>
        <v>309</v>
      </c>
      <c r="E17" s="28">
        <f>IF(ISNUMBER($G17),SUM(E13:E16),"")</f>
        <v>122</v>
      </c>
      <c r="F17" s="28">
        <f>IF(ISNUMBER($G17),SUM(F13:F16),"")</f>
        <v>8</v>
      </c>
      <c r="G17" s="29">
        <f>IF(SUM($G13:$G16)+SUM($Q13:$Q16)&gt;0,SUM(G13:G16),"")</f>
        <v>431</v>
      </c>
      <c r="H17" s="27">
        <f>IF(ISNUMBER($G17),SUM(H13:H16),"")</f>
        <v>2</v>
      </c>
      <c r="I17" s="76"/>
      <c r="K17" s="81">
        <v>15354</v>
      </c>
      <c r="L17" s="82"/>
      <c r="M17" s="26" t="s">
        <v>12</v>
      </c>
      <c r="N17" s="27">
        <f>IF(ISNUMBER($G17),SUM(N13:N16),"")</f>
        <v>287</v>
      </c>
      <c r="O17" s="28">
        <f>IF(ISNUMBER($G17),SUM(O13:O16),"")</f>
        <v>131</v>
      </c>
      <c r="P17" s="28">
        <f>IF(ISNUMBER($G17),SUM(P13:P16),"")</f>
        <v>9</v>
      </c>
      <c r="Q17" s="29">
        <f>IF(SUM($G13:$G16)+SUM($Q13:$Q16)&gt;0,SUM(Q13:Q16),"")</f>
        <v>418</v>
      </c>
      <c r="R17" s="27">
        <f>IF(ISNUMBER($G17),SUM(R13:R16),"")</f>
        <v>0</v>
      </c>
      <c r="S17" s="76"/>
    </row>
    <row r="18" spans="1:19" ht="12.75" customHeight="1">
      <c r="A18" s="77" t="s">
        <v>44</v>
      </c>
      <c r="B18" s="78"/>
      <c r="C18" s="10">
        <v>1</v>
      </c>
      <c r="D18" s="11">
        <v>138</v>
      </c>
      <c r="E18" s="12">
        <v>53</v>
      </c>
      <c r="F18" s="12">
        <v>6</v>
      </c>
      <c r="G18" s="13">
        <f>IF(AND(ISBLANK(D18),ISBLANK(E18)),"",D18+E18)</f>
        <v>191</v>
      </c>
      <c r="H18" s="14">
        <f>IF(OR(ISNUMBER($G18),ISNUMBER($Q18)),(SIGN(N($G18)-N($Q18))+1)/2,"")</f>
        <v>1</v>
      </c>
      <c r="I18" s="15"/>
      <c r="K18" s="77" t="s">
        <v>59</v>
      </c>
      <c r="L18" s="78"/>
      <c r="M18" s="10">
        <v>1</v>
      </c>
      <c r="N18" s="11">
        <v>120</v>
      </c>
      <c r="O18" s="12">
        <v>34</v>
      </c>
      <c r="P18" s="12">
        <v>12</v>
      </c>
      <c r="Q18" s="13">
        <f>IF(AND(ISBLANK(N18),ISBLANK(O18)),"",N18+O18)</f>
        <v>154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140</v>
      </c>
      <c r="E19" s="18">
        <v>52</v>
      </c>
      <c r="F19" s="18">
        <v>5</v>
      </c>
      <c r="G19" s="19">
        <f>IF(AND(ISBLANK(D19),ISBLANK(E19)),"",D19+E19)</f>
        <v>192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134</v>
      </c>
      <c r="O19" s="18">
        <v>52</v>
      </c>
      <c r="P19" s="18">
        <v>6</v>
      </c>
      <c r="Q19" s="19">
        <f>IF(AND(ISBLANK(N19),ISBLANK(O19)),"",N19+O19)</f>
        <v>186</v>
      </c>
      <c r="R19" s="20">
        <f>IF(ISNUMBER($H19),1-$H19,"")</f>
        <v>0</v>
      </c>
      <c r="S19" s="15"/>
    </row>
    <row r="20" spans="1:19" ht="12.75" customHeight="1" thickBot="1">
      <c r="A20" s="71" t="s">
        <v>45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48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2038</v>
      </c>
      <c r="B22" s="82"/>
      <c r="C22" s="26" t="s">
        <v>12</v>
      </c>
      <c r="D22" s="27">
        <f>IF(ISNUMBER($G22),SUM(D18:D21),"")</f>
        <v>278</v>
      </c>
      <c r="E22" s="28">
        <f>IF(ISNUMBER($G22),SUM(E18:E21),"")</f>
        <v>105</v>
      </c>
      <c r="F22" s="28">
        <f>IF(ISNUMBER($G22),SUM(F18:F21),"")</f>
        <v>11</v>
      </c>
      <c r="G22" s="29">
        <f>IF(SUM($G18:$G21)+SUM($Q18:$Q21)&gt;0,SUM(G18:G21),"")</f>
        <v>383</v>
      </c>
      <c r="H22" s="27">
        <f>IF(ISNUMBER($G22),SUM(H18:H21),"")</f>
        <v>2</v>
      </c>
      <c r="I22" s="76"/>
      <c r="K22" s="81">
        <v>15370</v>
      </c>
      <c r="L22" s="82"/>
      <c r="M22" s="26" t="s">
        <v>12</v>
      </c>
      <c r="N22" s="27">
        <f>IF(ISNUMBER($G22),SUM(N18:N21),"")</f>
        <v>254</v>
      </c>
      <c r="O22" s="28">
        <f>IF(ISNUMBER($G22),SUM(O18:O21),"")</f>
        <v>86</v>
      </c>
      <c r="P22" s="28">
        <f>IF(ISNUMBER($G22),SUM(P18:P21),"")</f>
        <v>18</v>
      </c>
      <c r="Q22" s="29">
        <f>IF(SUM($G18:$G21)+SUM($Q18:$Q21)&gt;0,SUM(Q18:Q21),"")</f>
        <v>340</v>
      </c>
      <c r="R22" s="27">
        <f>IF(ISNUMBER($G22),SUM(R18:R21),"")</f>
        <v>0</v>
      </c>
      <c r="S22" s="76"/>
    </row>
    <row r="23" spans="1:19" ht="12.75" customHeight="1">
      <c r="A23" s="77" t="s">
        <v>54</v>
      </c>
      <c r="B23" s="78"/>
      <c r="C23" s="10">
        <v>1</v>
      </c>
      <c r="D23" s="11">
        <v>143</v>
      </c>
      <c r="E23" s="12">
        <v>81</v>
      </c>
      <c r="F23" s="12">
        <v>0</v>
      </c>
      <c r="G23" s="13">
        <f>IF(AND(ISBLANK(D23),ISBLANK(E23)),"",D23+E23)</f>
        <v>224</v>
      </c>
      <c r="H23" s="14">
        <f>IF(OR(ISNUMBER($G23),ISNUMBER($Q23)),(SIGN(N($G23)-N($Q23))+1)/2,"")</f>
        <v>1</v>
      </c>
      <c r="I23" s="15"/>
      <c r="K23" s="77" t="s">
        <v>60</v>
      </c>
      <c r="L23" s="78"/>
      <c r="M23" s="10">
        <v>1</v>
      </c>
      <c r="N23" s="11">
        <v>141</v>
      </c>
      <c r="O23" s="12">
        <v>52</v>
      </c>
      <c r="P23" s="12">
        <v>4</v>
      </c>
      <c r="Q23" s="13">
        <f>IF(AND(ISBLANK(N23),ISBLANK(O23)),"",N23+O23)</f>
        <v>193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150</v>
      </c>
      <c r="E24" s="18">
        <v>45</v>
      </c>
      <c r="F24" s="18">
        <v>5</v>
      </c>
      <c r="G24" s="19">
        <f>IF(AND(ISBLANK(D24),ISBLANK(E24)),"",D24+E24)</f>
        <v>195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142</v>
      </c>
      <c r="O24" s="18">
        <v>38</v>
      </c>
      <c r="P24" s="18">
        <v>7</v>
      </c>
      <c r="Q24" s="19">
        <f>IF(AND(ISBLANK(N24),ISBLANK(O24)),"",N24+O24)</f>
        <v>180</v>
      </c>
      <c r="R24" s="20">
        <f>IF(ISNUMBER($H24),1-$H24,"")</f>
        <v>0</v>
      </c>
      <c r="S24" s="15"/>
    </row>
    <row r="25" spans="1:19" ht="12.75" customHeight="1" thickBot="1">
      <c r="A25" s="71" t="s">
        <v>42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61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17830</v>
      </c>
      <c r="B27" s="82"/>
      <c r="C27" s="26" t="s">
        <v>12</v>
      </c>
      <c r="D27" s="27">
        <f>IF(ISNUMBER($G27),SUM(D23:D26),"")</f>
        <v>293</v>
      </c>
      <c r="E27" s="28">
        <f>IF(ISNUMBER($G27),SUM(E23:E26),"")</f>
        <v>126</v>
      </c>
      <c r="F27" s="28">
        <f>IF(ISNUMBER($G27),SUM(F23:F26),"")</f>
        <v>5</v>
      </c>
      <c r="G27" s="29">
        <f>IF(SUM($G23:$G26)+SUM($Q23:$Q26)&gt;0,SUM(G23:G26),"")</f>
        <v>419</v>
      </c>
      <c r="H27" s="27">
        <f>IF(ISNUMBER($G27),SUM(H23:H26),"")</f>
        <v>2</v>
      </c>
      <c r="I27" s="76"/>
      <c r="K27" s="81">
        <v>15352</v>
      </c>
      <c r="L27" s="82"/>
      <c r="M27" s="26" t="s">
        <v>12</v>
      </c>
      <c r="N27" s="27">
        <f>IF(ISNUMBER($G27),SUM(N23:N26),"")</f>
        <v>283</v>
      </c>
      <c r="O27" s="28">
        <f>IF(ISNUMBER($G27),SUM(O23:O26),"")</f>
        <v>90</v>
      </c>
      <c r="P27" s="28">
        <f>IF(ISNUMBER($G27),SUM(P23:P26),"")</f>
        <v>11</v>
      </c>
      <c r="Q27" s="29">
        <f>IF(SUM($G23:$G26)+SUM($Q23:$Q26)&gt;0,SUM(Q23:Q26),"")</f>
        <v>373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1175</v>
      </c>
      <c r="E39" s="34">
        <f>IF(ISNUMBER($G39),SUM(E12,E17,E22,E27,E32,E37),"")</f>
        <v>475</v>
      </c>
      <c r="F39" s="34">
        <f>IF(ISNUMBER($G39),SUM(F12,F17,F22,F27,F32,F37),"")</f>
        <v>30</v>
      </c>
      <c r="G39" s="35">
        <f>IF(SUM($G$8:$G$37)+SUM($Q$8:$Q$37)&gt;0,SUM(G12,G17,G22,G27,G32,G37),"")</f>
        <v>1650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1103</v>
      </c>
      <c r="O39" s="34">
        <f>IF(ISNUMBER($G39),SUM(O12,O17,O22,O27,O32,O37),"")</f>
        <v>431</v>
      </c>
      <c r="P39" s="34">
        <f>IF(ISNUMBER($G39),SUM(P12,P17,P22,P27,P32,P37),"")</f>
        <v>44</v>
      </c>
      <c r="Q39" s="35">
        <f>IF(SUM($G$8:$G$37)+SUM($Q$8:$Q$37)&gt;0,SUM(Q12,Q17,Q22,Q27,Q32,Q37),"")</f>
        <v>1534</v>
      </c>
      <c r="R39" s="36">
        <f>IF(SUM($G$8:$G$37)+SUM($Q$8:$Q$37)&gt;0,SUM(R12,R17,R22,R27,R32,R37),"")</f>
        <v>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40</v>
      </c>
      <c r="D41" s="124"/>
      <c r="E41" s="124"/>
      <c r="G41" s="104"/>
      <c r="H41" s="104"/>
      <c r="I41" s="40">
        <f>IF(ISNUMBER(I$39),SUM(I11,I16,I21,I26,I31,I36,I39),"")</f>
        <v>6</v>
      </c>
      <c r="K41" s="38"/>
      <c r="L41" s="39" t="s">
        <v>22</v>
      </c>
      <c r="M41" s="124" t="s">
        <v>62</v>
      </c>
      <c r="N41" s="124"/>
      <c r="O41" s="124"/>
      <c r="Q41" s="104" t="s">
        <v>16</v>
      </c>
      <c r="R41" s="104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50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127" t="s">
        <v>51</v>
      </c>
      <c r="M43" s="127"/>
      <c r="O43" s="39" t="s">
        <v>21</v>
      </c>
      <c r="P43" s="126" t="s">
        <v>50</v>
      </c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SKK ROKYCANY – TJ SOKOL RUDNÁ "B"</v>
      </c>
    </row>
    <row r="46" spans="2:11" ht="19.5" customHeight="1">
      <c r="B46" s="2" t="s">
        <v>31</v>
      </c>
      <c r="C46" s="112">
        <v>0.5625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0.6354166666666666</v>
      </c>
      <c r="D47" s="115"/>
      <c r="I47" s="2" t="s">
        <v>34</v>
      </c>
      <c r="J47" s="115">
        <v>10</v>
      </c>
      <c r="K47" s="115"/>
      <c r="P47" s="2" t="s">
        <v>35</v>
      </c>
      <c r="Q47" s="108">
        <v>2010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 t="s">
        <v>46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40089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2008-09-20T17:01:36Z</cp:lastPrinted>
  <dcterms:created xsi:type="dcterms:W3CDTF">2005-07-26T20:23:27Z</dcterms:created>
  <dcterms:modified xsi:type="dcterms:W3CDTF">2009-10-03T19:44:14Z</dcterms:modified>
  <cp:category/>
  <cp:version/>
  <cp:contentType/>
  <cp:contentStatus/>
</cp:coreProperties>
</file>