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SJ - Opava" sheetId="1" r:id="rId1"/>
    <sheet name="Vyskov - Ratiskovice" sheetId="2" r:id="rId2"/>
    <sheet name="Val Mez - Husovice" sheetId="3" r:id="rId3"/>
    <sheet name="HKK B - HKK A" sheetId="4" r:id="rId4"/>
    <sheet name="Kromeriz - Vsetin" sheetId="5" r:id="rId5"/>
    <sheet name="Sumperk B - Rosice" sheetId="6" r:id="rId6"/>
  </sheets>
  <definedNames/>
  <calcPr fullCalcOnLoad="1"/>
</workbook>
</file>

<file path=xl/sharedStrings.xml><?xml version="1.0" encoding="utf-8"?>
<sst xmlns="http://schemas.openxmlformats.org/spreadsheetml/2006/main" count="647" uniqueCount="195">
  <si>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</si>
  <si>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</si>
  <si>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</si>
  <si>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</si>
  <si>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</si>
  <si>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</si>
  <si>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</si>
  <si>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</si>
  <si>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</si>
  <si>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</si>
  <si>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</si>
  <si>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</si>
  <si>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</si>
  <si>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</si>
  <si>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</si>
  <si>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</si>
  <si>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</si>
  <si>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</si>
  <si>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</si>
  <si>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</si>
  <si>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</si>
  <si>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</si>
  <si>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</si>
  <si>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</si>
  <si>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</si>
  <si>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</si>
  <si>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</si>
  <si>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</si>
  <si>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</si>
  <si>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</si>
  <si>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</si>
  <si>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</si>
  <si>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</si>
  <si>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</si>
  <si>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</si>
  <si>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</si>
  <si>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</si>
  <si>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</si>
  <si>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</si>
  <si>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</si>
  <si>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ŠUMPERK  ŽENY "B"</t>
  </si>
  <si>
    <t>Petr Matějka</t>
  </si>
  <si>
    <t>II/0442</t>
  </si>
  <si>
    <t>Šrotová</t>
  </si>
  <si>
    <t>SLOVAN ROSICE</t>
  </si>
  <si>
    <t>Pávková</t>
  </si>
  <si>
    <t>Žaneta</t>
  </si>
  <si>
    <t>Veselá</t>
  </si>
  <si>
    <t>Hana</t>
  </si>
  <si>
    <t>Klaudová</t>
  </si>
  <si>
    <t>Martina</t>
  </si>
  <si>
    <t>Alena</t>
  </si>
  <si>
    <t>Svobodová</t>
  </si>
  <si>
    <t>Renata</t>
  </si>
  <si>
    <t>Putnová</t>
  </si>
  <si>
    <t>Eva</t>
  </si>
  <si>
    <t>Sedlářová</t>
  </si>
  <si>
    <t>Olga</t>
  </si>
  <si>
    <t>Petková</t>
  </si>
  <si>
    <t>Kateřina</t>
  </si>
  <si>
    <t>Bedřiška</t>
  </si>
  <si>
    <t>Strachotová</t>
  </si>
  <si>
    <t>Libuše</t>
  </si>
  <si>
    <t>Tatoušková</t>
  </si>
  <si>
    <t>Andrea</t>
  </si>
  <si>
    <t>Horká</t>
  </si>
  <si>
    <t>Jitka</t>
  </si>
  <si>
    <t>Effenbergerova Marie</t>
  </si>
  <si>
    <t>Sedlářová Olga</t>
  </si>
  <si>
    <t>Klaudová Petra</t>
  </si>
  <si>
    <t>Klaudová Martina</t>
  </si>
  <si>
    <t>Lukšajdrová</t>
  </si>
  <si>
    <t>Putnová Eva</t>
  </si>
  <si>
    <t>Šrotová Bedřiška</t>
  </si>
  <si>
    <t>U Nedopilů, Kroměříž</t>
  </si>
  <si>
    <t>KK Kroměříž</t>
  </si>
  <si>
    <t>TJ Zbrojovka Vsetín</t>
  </si>
  <si>
    <t xml:space="preserve">Ančincová </t>
  </si>
  <si>
    <t>Poláchová</t>
  </si>
  <si>
    <t>Pavlína</t>
  </si>
  <si>
    <t>Divílková</t>
  </si>
  <si>
    <t>Pavelková</t>
  </si>
  <si>
    <t>Barbora</t>
  </si>
  <si>
    <t>Lucie</t>
  </si>
  <si>
    <t>Vymětalová</t>
  </si>
  <si>
    <t>Spurná</t>
  </si>
  <si>
    <t>Aneta</t>
  </si>
  <si>
    <t>Procházková</t>
  </si>
  <si>
    <t>Radílková</t>
  </si>
  <si>
    <t>Jandíková</t>
  </si>
  <si>
    <t>Helisová</t>
  </si>
  <si>
    <t>Markéta</t>
  </si>
  <si>
    <t>Gabriela</t>
  </si>
  <si>
    <t>Jankových</t>
  </si>
  <si>
    <t>Oriňáková</t>
  </si>
  <si>
    <t>Bohdana</t>
  </si>
  <si>
    <t>Jankových Bohdana</t>
  </si>
  <si>
    <t>Helisová Gabriela</t>
  </si>
  <si>
    <t>Kejík Pavel</t>
  </si>
  <si>
    <t>II/0392</t>
  </si>
  <si>
    <t>19.9.2009, Pavel Kejík</t>
  </si>
  <si>
    <t>HKK Olomouc</t>
  </si>
  <si>
    <t>HKK Olomouc B</t>
  </si>
  <si>
    <t>HKK Olomouc A</t>
  </si>
  <si>
    <t>Skrobova Jaromira</t>
  </si>
  <si>
    <t>Maliskova Hana</t>
  </si>
  <si>
    <t>Krcova Marcela</t>
  </si>
  <si>
    <t>Dokoupilova Eliska</t>
  </si>
  <si>
    <t>Chmelikova Marie</t>
  </si>
  <si>
    <t>Capkova Martina</t>
  </si>
  <si>
    <t>Machalickova Alena</t>
  </si>
  <si>
    <t>Bajerová Kateřina</t>
  </si>
  <si>
    <t>Ansorgova Jana</t>
  </si>
  <si>
    <t>Kropacova Hana</t>
  </si>
  <si>
    <t>Togelova Sarka</t>
  </si>
  <si>
    <t>Havranova Jaroslava</t>
  </si>
  <si>
    <t xml:space="preserve"> Jaromíra Škrobová</t>
  </si>
  <si>
    <t>Eliška Dokoupilová</t>
  </si>
  <si>
    <t>Bohuslava Fajdeková</t>
  </si>
  <si>
    <t>II/0053</t>
  </si>
  <si>
    <t>31.07.2011</t>
  </si>
  <si>
    <t xml:space="preserve">17.09.2009, </t>
  </si>
  <si>
    <t>Valašské Meziříčí</t>
  </si>
  <si>
    <t>TJ Valašské Meziříčí</t>
  </si>
  <si>
    <t>TJ Sokol Husovice</t>
  </si>
  <si>
    <t>Šebková</t>
  </si>
  <si>
    <t>Gabrhelová</t>
  </si>
  <si>
    <t>Vendula</t>
  </si>
  <si>
    <t>Popovičová</t>
  </si>
  <si>
    <t>Majerová</t>
  </si>
  <si>
    <t>Karolína</t>
  </si>
  <si>
    <t>Ivana</t>
  </si>
  <si>
    <t>Křenková</t>
  </si>
  <si>
    <t>Konečná</t>
  </si>
  <si>
    <t>Volková</t>
  </si>
  <si>
    <t>Kolaříková</t>
  </si>
  <si>
    <t>Jana</t>
  </si>
  <si>
    <t>Zuzana</t>
  </si>
  <si>
    <t xml:space="preserve">Zubajová </t>
  </si>
  <si>
    <t>Trdá</t>
  </si>
  <si>
    <t xml:space="preserve">Klára  </t>
  </si>
  <si>
    <t>Monika</t>
  </si>
  <si>
    <t>Adamcová</t>
  </si>
  <si>
    <t>Wollerová</t>
  </si>
  <si>
    <t>Běla</t>
  </si>
  <si>
    <t>Juřicová</t>
  </si>
  <si>
    <t>Kličková</t>
  </si>
  <si>
    <t>Zajíček Jaroslav</t>
  </si>
  <si>
    <t>II /0151</t>
  </si>
  <si>
    <t>19.9.2009 Zajíček Jaroslav</t>
  </si>
  <si>
    <t>KK Rostex Vyškov</t>
  </si>
  <si>
    <t>KK ROSTEX VYŠKOV A</t>
  </si>
  <si>
    <t>SK BANÍK RATÍŠKOVICE</t>
  </si>
  <si>
    <t>TRÁVNÍČKOVÁ</t>
  </si>
  <si>
    <t>KOBYLKOVÁ</t>
  </si>
  <si>
    <t>Marie</t>
  </si>
  <si>
    <t>KUPČÍKOVÁ</t>
  </si>
  <si>
    <t>Vladimíra</t>
  </si>
  <si>
    <t>KOVÁŘOVÁ</t>
  </si>
  <si>
    <t>MAČUDOVÁ</t>
  </si>
  <si>
    <t>VEJMOLOVÁ</t>
  </si>
  <si>
    <t>DOSTÁLOVÁ</t>
  </si>
  <si>
    <t>Vladimira</t>
  </si>
  <si>
    <t>ALÁNOVÁ</t>
  </si>
  <si>
    <t>BERANOVÁ</t>
  </si>
  <si>
    <t>Milana</t>
  </si>
  <si>
    <t>Marta</t>
  </si>
  <si>
    <t>WOGNITSCHOVÁ</t>
  </si>
  <si>
    <t>KOPLÍKOVÁ</t>
  </si>
  <si>
    <t>Lenka</t>
  </si>
  <si>
    <t>Trávníčková</t>
  </si>
  <si>
    <t>Mačuda</t>
  </si>
  <si>
    <t>Kamil Bednář</t>
  </si>
  <si>
    <t>II/0421</t>
  </si>
  <si>
    <t>KK PSJ Jihlava</t>
  </si>
  <si>
    <t>KK Minerva Opava</t>
  </si>
  <si>
    <t>Račková</t>
  </si>
  <si>
    <t>Kubincová</t>
  </si>
  <si>
    <t>Pejcalová</t>
  </si>
  <si>
    <t>Andrejčáková</t>
  </si>
  <si>
    <t>Simona</t>
  </si>
  <si>
    <t>Fišerová</t>
  </si>
  <si>
    <t>Pravdová</t>
  </si>
  <si>
    <t>Dana</t>
  </si>
  <si>
    <t>Ilona</t>
  </si>
  <si>
    <t>Doubková</t>
  </si>
  <si>
    <t>Luzarová</t>
  </si>
  <si>
    <t>Vacková</t>
  </si>
  <si>
    <t>Pouchlá</t>
  </si>
  <si>
    <t>Šárka</t>
  </si>
  <si>
    <t>Habrová</t>
  </si>
  <si>
    <t>nikdo</t>
  </si>
  <si>
    <t>Partl Jiří</t>
  </si>
  <si>
    <t>II/0446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</si>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</sst>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h:mm:ss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78" xfId="0" applyFont="1" applyBorder="1" applyAlignment="1" applyProtection="1">
      <alignment vertical="center" wrapText="1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0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3" fillId="0" borderId="8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6" fillId="0" borderId="85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85" xfId="47" applyNumberFormat="1" applyFont="1" applyBorder="1" applyAlignment="1" applyProtection="1">
      <alignment horizontal="center"/>
      <protection hidden="1" locked="0"/>
    </xf>
    <xf numFmtId="0" fontId="7" fillId="24" borderId="86" xfId="47" applyFont="1" applyFill="1" applyBorder="1" applyAlignment="1" applyProtection="1">
      <alignment horizontal="left" vertical="top" indent="1"/>
      <protection hidden="1"/>
    </xf>
    <xf numFmtId="0" fontId="8" fillId="24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Border="1" applyAlignment="1" applyProtection="1">
      <alignment horizontal="left" indent="1"/>
      <protection hidden="1"/>
    </xf>
    <xf numFmtId="0" fontId="5" fillId="0" borderId="89" xfId="47" applyFont="1" applyBorder="1" applyAlignment="1" applyProtection="1">
      <alignment horizontal="center" vertical="center" wrapText="1"/>
      <protection hidden="1"/>
    </xf>
    <xf numFmtId="0" fontId="5" fillId="0" borderId="90" xfId="47" applyFont="1" applyBorder="1" applyAlignment="1" applyProtection="1">
      <alignment horizontal="center"/>
      <protection hidden="1"/>
    </xf>
    <xf numFmtId="0" fontId="5" fillId="0" borderId="88" xfId="47" applyFont="1" applyBorder="1" applyAlignment="1" applyProtection="1">
      <alignment horizontal="center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center" vertical="top"/>
      <protection hidden="1"/>
    </xf>
    <xf numFmtId="0" fontId="5" fillId="0" borderId="93" xfId="47" applyFont="1" applyBorder="1" applyAlignment="1" applyProtection="1">
      <alignment horizontal="center" vertical="top"/>
      <protection hidden="1"/>
    </xf>
    <xf numFmtId="0" fontId="5" fillId="0" borderId="94" xfId="47" applyFont="1" applyBorder="1" applyAlignment="1" applyProtection="1">
      <alignment horizontal="center" vertical="top"/>
      <protection hidden="1"/>
    </xf>
    <xf numFmtId="0" fontId="5" fillId="0" borderId="95" xfId="47" applyFont="1" applyBorder="1" applyAlignment="1" applyProtection="1">
      <alignment horizontal="center" vertical="top"/>
      <protection hidden="1"/>
    </xf>
    <xf numFmtId="0" fontId="5" fillId="0" borderId="96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88" xfId="47" applyFont="1" applyBorder="1" applyAlignment="1" applyProtection="1">
      <alignment horizontal="left" vertical="center" indent="1"/>
      <protection hidden="1" locked="0"/>
    </xf>
    <xf numFmtId="0" fontId="5" fillId="0" borderId="97" xfId="47" applyFont="1" applyBorder="1" applyAlignment="1" applyProtection="1">
      <alignment horizontal="center" vertical="center"/>
      <protection hidden="1"/>
    </xf>
    <xf numFmtId="0" fontId="0" fillId="0" borderId="98" xfId="47" applyFont="1" applyBorder="1" applyAlignment="1" applyProtection="1">
      <alignment horizontal="center" vertical="center"/>
      <protection hidden="1" locked="0"/>
    </xf>
    <xf numFmtId="0" fontId="0" fillId="0" borderId="99" xfId="47" applyFont="1" applyBorder="1" applyAlignment="1" applyProtection="1">
      <alignment horizontal="center" vertical="center"/>
      <protection hidden="1" locked="0"/>
    </xf>
    <xf numFmtId="0" fontId="0" fillId="0" borderId="100" xfId="47" applyFont="1" applyBorder="1" applyAlignment="1" applyProtection="1">
      <alignment horizontal="center" vertical="center"/>
      <protection hidden="1"/>
    </xf>
    <xf numFmtId="0" fontId="0" fillId="0" borderId="97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101" xfId="47" applyFont="1" applyBorder="1" applyAlignment="1" applyProtection="1">
      <alignment horizontal="center" vertical="center"/>
      <protection hidden="1"/>
    </xf>
    <xf numFmtId="0" fontId="0" fillId="0" borderId="102" xfId="47" applyFont="1" applyBorder="1" applyAlignment="1" applyProtection="1">
      <alignment horizontal="center" vertical="center"/>
      <protection hidden="1" locked="0"/>
    </xf>
    <xf numFmtId="0" fontId="0" fillId="0" borderId="103" xfId="47" applyFont="1" applyBorder="1" applyAlignment="1" applyProtection="1">
      <alignment horizontal="center" vertical="center"/>
      <protection hidden="1" locked="0"/>
    </xf>
    <xf numFmtId="0" fontId="0" fillId="0" borderId="104" xfId="47" applyFont="1" applyBorder="1" applyAlignment="1" applyProtection="1">
      <alignment horizontal="center" vertical="center"/>
      <protection hidden="1"/>
    </xf>
    <xf numFmtId="0" fontId="0" fillId="0" borderId="101" xfId="47" applyFont="1" applyBorder="1" applyAlignment="1" applyProtection="1">
      <alignment horizontal="center" vertical="center"/>
      <protection hidden="1"/>
    </xf>
    <xf numFmtId="0" fontId="6" fillId="0" borderId="105" xfId="47" applyFont="1" applyBorder="1" applyAlignment="1" applyProtection="1">
      <alignment horizontal="left" vertical="top" indent="1"/>
      <protection hidden="1" locked="0"/>
    </xf>
    <xf numFmtId="0" fontId="5" fillId="0" borderId="106" xfId="47" applyFont="1" applyBorder="1" applyAlignment="1" applyProtection="1">
      <alignment horizontal="center" vertical="center"/>
      <protection hidden="1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9" xfId="47" applyFont="1" applyBorder="1" applyAlignment="1" applyProtection="1">
      <alignment horizontal="center" vertical="center"/>
      <protection hidden="1"/>
    </xf>
    <xf numFmtId="0" fontId="0" fillId="0" borderId="106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169" fontId="11" fillId="0" borderId="110" xfId="47" applyNumberFormat="1" applyFont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0" fillId="0" borderId="86" xfId="47" applyBorder="1" applyAlignment="1" applyProtection="1">
      <alignment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7" fillId="0" borderId="87" xfId="47" applyFont="1" applyBorder="1" applyAlignment="1" applyProtection="1">
      <alignment horizontal="right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89" xfId="47" applyFont="1" applyBorder="1" applyAlignment="1" applyProtection="1">
      <alignment horizontal="center" vertical="center"/>
      <protection hidden="1"/>
    </xf>
    <xf numFmtId="0" fontId="10" fillId="0" borderId="89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85" xfId="47" applyFont="1" applyBorder="1" applyProtection="1">
      <alignment/>
      <protection hidden="1" locked="0"/>
    </xf>
    <xf numFmtId="0" fontId="7" fillId="0" borderId="89" xfId="47" applyFont="1" applyBorder="1" applyAlignment="1" applyProtection="1">
      <alignment horizontal="center" vertical="center"/>
      <protection hidden="1"/>
    </xf>
    <xf numFmtId="0" fontId="8" fillId="24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1" fillId="0" borderId="85" xfId="47" applyFont="1" applyBorder="1" applyAlignment="1" applyProtection="1">
      <alignment horizontal="left" indent="1"/>
      <protection hidden="1" locked="0"/>
    </xf>
    <xf numFmtId="0" fontId="10" fillId="0" borderId="0" xfId="47" applyFont="1" applyProtection="1">
      <alignment/>
      <protection hidden="1"/>
    </xf>
    <xf numFmtId="184" fontId="11" fillId="0" borderId="85" xfId="47" applyNumberFormat="1" applyFont="1" applyBorder="1" applyAlignment="1" applyProtection="1">
      <alignment horizontal="center"/>
      <protection hidden="1" locked="0"/>
    </xf>
    <xf numFmtId="0" fontId="11" fillId="0" borderId="85" xfId="47" applyFont="1" applyBorder="1" applyAlignment="1" applyProtection="1">
      <alignment horizontal="center"/>
      <protection hidden="1" locked="0"/>
    </xf>
    <xf numFmtId="184" fontId="11" fillId="0" borderId="118" xfId="47" applyNumberFormat="1" applyFont="1" applyBorder="1" applyAlignment="1" applyProtection="1">
      <alignment horizontal="center"/>
      <protection hidden="1" locked="0"/>
    </xf>
    <xf numFmtId="0" fontId="11" fillId="0" borderId="118" xfId="47" applyFont="1" applyBorder="1" applyAlignment="1" applyProtection="1">
      <alignment horizontal="center"/>
      <protection hidden="1" locked="0"/>
    </xf>
    <xf numFmtId="14" fontId="11" fillId="0" borderId="85" xfId="47" applyNumberFormat="1" applyFont="1" applyBorder="1" applyAlignment="1" applyProtection="1">
      <alignment/>
      <protection hidden="1" locked="0"/>
    </xf>
    <xf numFmtId="0" fontId="0" fillId="0" borderId="119" xfId="47" applyFont="1" applyBorder="1" applyAlignment="1" applyProtection="1">
      <alignment horizontal="left" indent="1"/>
      <protection hidden="1"/>
    </xf>
    <xf numFmtId="0" fontId="5" fillId="0" borderId="120" xfId="47" applyFont="1" applyBorder="1" applyAlignment="1" applyProtection="1">
      <alignment horizontal="left" vertical="top" wrapText="1" indent="1"/>
      <protection hidden="1" locked="0"/>
    </xf>
    <xf numFmtId="0" fontId="5" fillId="0" borderId="121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22" xfId="47" applyFont="1" applyBorder="1" applyAlignment="1" applyProtection="1">
      <alignment horizontal="left" indent="1"/>
      <protection hidden="1"/>
    </xf>
    <xf numFmtId="0" fontId="3" fillId="0" borderId="121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23" xfId="47" applyFont="1" applyBorder="1" applyAlignment="1" applyProtection="1">
      <alignment horizontal="left" indent="1"/>
      <protection hidden="1"/>
    </xf>
    <xf numFmtId="0" fontId="0" fillId="0" borderId="124" xfId="47" applyFont="1" applyBorder="1" applyAlignment="1" applyProtection="1">
      <alignment horizontal="left" indent="1"/>
      <protection hidden="1"/>
    </xf>
    <xf numFmtId="0" fontId="5" fillId="0" borderId="125" xfId="47" applyFont="1" applyBorder="1" applyAlignment="1" applyProtection="1">
      <alignment horizontal="left" indent="1"/>
      <protection hidden="1"/>
    </xf>
    <xf numFmtId="0" fontId="5" fillId="0" borderId="126" xfId="47" applyFont="1" applyBorder="1" applyAlignment="1" applyProtection="1">
      <alignment horizontal="left" indent="1"/>
      <protection hidden="1"/>
    </xf>
    <xf numFmtId="0" fontId="5" fillId="0" borderId="127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30" xfId="47" applyFont="1" applyBorder="1" applyAlignment="1" applyProtection="1">
      <alignment horizontal="left" indent="1"/>
      <protection hidden="1"/>
    </xf>
    <xf numFmtId="0" fontId="0" fillId="0" borderId="85" xfId="47" applyBorder="1" applyProtection="1">
      <alignment/>
      <protection hidden="1"/>
    </xf>
    <xf numFmtId="0" fontId="5" fillId="0" borderId="131" xfId="47" applyFont="1" applyBorder="1" applyAlignment="1" applyProtection="1">
      <alignment horizontal="center"/>
      <protection hidden="1"/>
    </xf>
    <xf numFmtId="0" fontId="5" fillId="0" borderId="85" xfId="47" applyFont="1" applyBorder="1" applyAlignment="1" applyProtection="1">
      <alignment horizontal="left" indent="1"/>
      <protection hidden="1"/>
    </xf>
    <xf numFmtId="0" fontId="5" fillId="0" borderId="85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center"/>
      <protection hidden="1"/>
    </xf>
    <xf numFmtId="164" fontId="5" fillId="0" borderId="134" xfId="47" applyNumberFormat="1" applyFont="1" applyBorder="1" applyAlignment="1" applyProtection="1">
      <alignment horizontal="center" vertical="center"/>
      <protection hidden="1" locked="0"/>
    </xf>
    <xf numFmtId="0" fontId="5" fillId="0" borderId="103" xfId="47" applyFont="1" applyBorder="1" applyAlignment="1" applyProtection="1">
      <alignment horizontal="left" vertical="center"/>
      <protection hidden="1" locked="0"/>
    </xf>
    <xf numFmtId="0" fontId="13" fillId="0" borderId="103" xfId="47" applyFont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Border="1" applyAlignment="1" applyProtection="1">
      <alignment horizontal="center" vertical="center"/>
      <protection hidden="1" locked="0"/>
    </xf>
    <xf numFmtId="0" fontId="13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Border="1" applyAlignment="1" applyProtection="1">
      <alignment horizontal="left" indent="1"/>
      <protection hidden="1"/>
    </xf>
    <xf numFmtId="0" fontId="0" fillId="0" borderId="137" xfId="47" applyBorder="1" applyAlignment="1" applyProtection="1">
      <alignment horizontal="left" wrapText="1" indent="1"/>
      <protection hidden="1"/>
    </xf>
    <xf numFmtId="0" fontId="0" fillId="0" borderId="138" xfId="47" applyBorder="1" applyAlignment="1" applyProtection="1">
      <alignment horizontal="left" wrapText="1" indent="1"/>
      <protection hidden="1"/>
    </xf>
    <xf numFmtId="0" fontId="5" fillId="0" borderId="139" xfId="47" applyFont="1" applyBorder="1" applyAlignment="1" applyProtection="1">
      <alignment/>
      <protection hidden="1"/>
    </xf>
    <xf numFmtId="0" fontId="5" fillId="0" borderId="139" xfId="47" applyFont="1" applyBorder="1" applyAlignment="1" applyProtection="1">
      <alignment horizontal="right"/>
      <protection hidden="1"/>
    </xf>
    <xf numFmtId="14" fontId="0" fillId="0" borderId="140" xfId="47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ihlava-Opav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O34" sqref="O34"/>
    </sheetView>
  </sheetViews>
  <sheetFormatPr defaultColWidth="9.00390625" defaultRowHeight="12.75"/>
  <cols>
    <col min="1" max="1" width="10.75390625" style="263" customWidth="1"/>
    <col min="2" max="2" width="15.75390625" style="263" customWidth="1"/>
    <col min="3" max="3" width="5.75390625" style="263" customWidth="1"/>
    <col min="4" max="5" width="6.75390625" style="263" customWidth="1"/>
    <col min="6" max="6" width="4.75390625" style="263" customWidth="1"/>
    <col min="7" max="7" width="6.75390625" style="263" customWidth="1"/>
    <col min="8" max="8" width="6.25390625" style="263" customWidth="1"/>
    <col min="9" max="9" width="6.75390625" style="263" customWidth="1"/>
    <col min="10" max="10" width="1.75390625" style="263" customWidth="1"/>
    <col min="11" max="11" width="10.75390625" style="263" customWidth="1"/>
    <col min="12" max="12" width="15.75390625" style="263" customWidth="1"/>
    <col min="13" max="13" width="5.75390625" style="263" customWidth="1"/>
    <col min="14" max="15" width="6.75390625" style="263" customWidth="1"/>
    <col min="16" max="16" width="4.75390625" style="263" customWidth="1"/>
    <col min="17" max="17" width="6.75390625" style="263" customWidth="1"/>
    <col min="18" max="18" width="6.25390625" style="263" customWidth="1"/>
    <col min="19" max="19" width="6.75390625" style="263" customWidth="1"/>
    <col min="20" max="16384" width="9.125" style="263" customWidth="1"/>
  </cols>
  <sheetData>
    <row r="1" spans="2:19" ht="24.75" customHeight="1">
      <c r="B1" s="264" t="s">
        <v>0</v>
      </c>
      <c r="C1" s="264"/>
      <c r="D1" s="265" t="s">
        <v>1</v>
      </c>
      <c r="E1" s="265"/>
      <c r="F1" s="265"/>
      <c r="G1" s="265"/>
      <c r="H1" s="265"/>
      <c r="I1" s="265"/>
      <c r="K1" s="266" t="s">
        <v>38</v>
      </c>
      <c r="L1" s="267" t="s">
        <v>174</v>
      </c>
      <c r="M1" s="267"/>
      <c r="N1" s="267"/>
      <c r="O1" s="268" t="s">
        <v>37</v>
      </c>
      <c r="P1" s="268"/>
      <c r="Q1" s="269">
        <v>40075</v>
      </c>
      <c r="R1" s="269"/>
      <c r="S1" s="269"/>
    </row>
    <row r="2" spans="2:3" ht="6" customHeight="1">
      <c r="B2" s="264"/>
      <c r="C2" s="264"/>
    </row>
    <row r="3" spans="1:19" ht="19.5" customHeight="1">
      <c r="A3" s="270" t="s">
        <v>2</v>
      </c>
      <c r="B3" s="271" t="s">
        <v>174</v>
      </c>
      <c r="C3" s="271"/>
      <c r="D3" s="271"/>
      <c r="E3" s="271"/>
      <c r="F3" s="271"/>
      <c r="G3" s="271"/>
      <c r="H3" s="271"/>
      <c r="I3" s="271"/>
      <c r="K3" s="270" t="s">
        <v>3</v>
      </c>
      <c r="L3" s="271" t="s">
        <v>175</v>
      </c>
      <c r="M3" s="271"/>
      <c r="N3" s="271"/>
      <c r="O3" s="271"/>
      <c r="P3" s="271"/>
      <c r="Q3" s="271"/>
      <c r="R3" s="271"/>
      <c r="S3" s="271"/>
    </row>
    <row r="4" ht="4.5" customHeight="1"/>
    <row r="5" spans="1:19" ht="12.75" customHeight="1">
      <c r="A5" s="272" t="s">
        <v>4</v>
      </c>
      <c r="B5" s="272"/>
      <c r="C5" s="273" t="s">
        <v>5</v>
      </c>
      <c r="D5" s="274" t="s">
        <v>6</v>
      </c>
      <c r="E5" s="274"/>
      <c r="F5" s="274"/>
      <c r="G5" s="274"/>
      <c r="H5" s="275" t="s">
        <v>7</v>
      </c>
      <c r="I5" s="275"/>
      <c r="K5" s="272" t="s">
        <v>4</v>
      </c>
      <c r="L5" s="272"/>
      <c r="M5" s="273" t="s">
        <v>5</v>
      </c>
      <c r="N5" s="274" t="s">
        <v>6</v>
      </c>
      <c r="O5" s="274"/>
      <c r="P5" s="274"/>
      <c r="Q5" s="274"/>
      <c r="R5" s="275" t="s">
        <v>7</v>
      </c>
      <c r="S5" s="275"/>
    </row>
    <row r="6" spans="1:19" ht="12.75" customHeight="1">
      <c r="A6" s="276" t="s">
        <v>8</v>
      </c>
      <c r="B6" s="276"/>
      <c r="C6" s="273"/>
      <c r="D6" s="277" t="s">
        <v>9</v>
      </c>
      <c r="E6" s="278" t="s">
        <v>10</v>
      </c>
      <c r="F6" s="278" t="s">
        <v>11</v>
      </c>
      <c r="G6" s="279" t="s">
        <v>12</v>
      </c>
      <c r="H6" s="280" t="s">
        <v>13</v>
      </c>
      <c r="I6" s="281" t="s">
        <v>14</v>
      </c>
      <c r="K6" s="276" t="s">
        <v>8</v>
      </c>
      <c r="L6" s="276"/>
      <c r="M6" s="273"/>
      <c r="N6" s="277" t="s">
        <v>9</v>
      </c>
      <c r="O6" s="278" t="s">
        <v>10</v>
      </c>
      <c r="P6" s="278" t="s">
        <v>11</v>
      </c>
      <c r="Q6" s="279" t="s">
        <v>12</v>
      </c>
      <c r="R6" s="280" t="s">
        <v>13</v>
      </c>
      <c r="S6" s="281" t="s">
        <v>14</v>
      </c>
    </row>
    <row r="7" spans="1:12" ht="4.5" customHeight="1">
      <c r="A7" s="282"/>
      <c r="B7" s="282"/>
      <c r="K7" s="282"/>
      <c r="L7" s="282"/>
    </row>
    <row r="8" spans="1:19" ht="12.75" customHeight="1">
      <c r="A8" s="283" t="s">
        <v>176</v>
      </c>
      <c r="B8" s="283"/>
      <c r="C8" s="284">
        <v>1</v>
      </c>
      <c r="D8" s="285">
        <v>96</v>
      </c>
      <c r="E8" s="286">
        <v>50</v>
      </c>
      <c r="F8" s="286">
        <v>1</v>
      </c>
      <c r="G8" s="287">
        <f>IF(AND(ISBLANK(D8),ISBLANK(E8)),"",D8+E8)</f>
        <v>146</v>
      </c>
      <c r="H8" s="288">
        <f>IF(OR(ISNUMBER($G8),ISNUMBER($Q8)),(SIGN(N($G8)-N($Q8))+1)/2,"")</f>
        <v>1</v>
      </c>
      <c r="I8" s="289"/>
      <c r="K8" s="283" t="s">
        <v>177</v>
      </c>
      <c r="L8" s="283"/>
      <c r="M8" s="284">
        <v>1</v>
      </c>
      <c r="N8" s="285">
        <v>96</v>
      </c>
      <c r="O8" s="286">
        <v>33</v>
      </c>
      <c r="P8" s="286">
        <v>0</v>
      </c>
      <c r="Q8" s="287">
        <f>IF(AND(ISBLANK(N8),ISBLANK(O8)),"",N8+O8)</f>
        <v>129</v>
      </c>
      <c r="R8" s="288">
        <f>IF(ISNUMBER($H8),1-$H8,"")</f>
        <v>0</v>
      </c>
      <c r="S8" s="289"/>
    </row>
    <row r="9" spans="1:19" ht="12.75" customHeight="1">
      <c r="A9" s="283"/>
      <c r="B9" s="283"/>
      <c r="C9" s="290">
        <v>2</v>
      </c>
      <c r="D9" s="291">
        <v>103</v>
      </c>
      <c r="E9" s="292">
        <v>54</v>
      </c>
      <c r="F9" s="292">
        <v>1</v>
      </c>
      <c r="G9" s="293">
        <f>IF(AND(ISBLANK(D9),ISBLANK(E9)),"",D9+E9)</f>
        <v>157</v>
      </c>
      <c r="H9" s="294">
        <f>IF(OR(ISNUMBER($G9),ISNUMBER($Q9)),(SIGN(N($G9)-N($Q9))+1)/2,"")</f>
        <v>1</v>
      </c>
      <c r="I9" s="289"/>
      <c r="K9" s="283"/>
      <c r="L9" s="283"/>
      <c r="M9" s="290">
        <v>2</v>
      </c>
      <c r="N9" s="291">
        <v>92</v>
      </c>
      <c r="O9" s="292">
        <v>36</v>
      </c>
      <c r="P9" s="292">
        <v>4</v>
      </c>
      <c r="Q9" s="293">
        <f>IF(AND(ISBLANK(N9),ISBLANK(O9)),"",N9+O9)</f>
        <v>128</v>
      </c>
      <c r="R9" s="294">
        <f>IF(ISNUMBER($H9),1-$H9,"")</f>
        <v>0</v>
      </c>
      <c r="S9" s="289"/>
    </row>
    <row r="10" spans="1:19" ht="12.75" customHeight="1">
      <c r="A10" s="295" t="s">
        <v>136</v>
      </c>
      <c r="B10" s="295"/>
      <c r="C10" s="290">
        <v>3</v>
      </c>
      <c r="D10" s="291">
        <v>92</v>
      </c>
      <c r="E10" s="292">
        <v>45</v>
      </c>
      <c r="F10" s="292">
        <v>2</v>
      </c>
      <c r="G10" s="293">
        <f>IF(AND(ISBLANK(D10),ISBLANK(E10)),"",D10+E10)</f>
        <v>137</v>
      </c>
      <c r="H10" s="294">
        <f>IF(OR(ISNUMBER($G10),ISNUMBER($Q10)),(SIGN(N($G10)-N($Q10))+1)/2,"")</f>
        <v>1</v>
      </c>
      <c r="I10" s="289"/>
      <c r="K10" s="295" t="s">
        <v>136</v>
      </c>
      <c r="L10" s="295"/>
      <c r="M10" s="290">
        <v>3</v>
      </c>
      <c r="N10" s="291">
        <v>78</v>
      </c>
      <c r="O10" s="292">
        <v>54</v>
      </c>
      <c r="P10" s="292">
        <v>2</v>
      </c>
      <c r="Q10" s="293">
        <f>IF(AND(ISBLANK(N10),ISBLANK(O10)),"",N10+O10)</f>
        <v>132</v>
      </c>
      <c r="R10" s="294">
        <f>IF(ISNUMBER($H10),1-$H10,"")</f>
        <v>0</v>
      </c>
      <c r="S10" s="289"/>
    </row>
    <row r="11" spans="1:19" ht="12.75" customHeight="1">
      <c r="A11" s="295"/>
      <c r="B11" s="295"/>
      <c r="C11" s="296">
        <v>4</v>
      </c>
      <c r="D11" s="297">
        <v>103</v>
      </c>
      <c r="E11" s="298">
        <v>54</v>
      </c>
      <c r="F11" s="298">
        <v>0</v>
      </c>
      <c r="G11" s="299">
        <f>IF(AND(ISBLANK(D11),ISBLANK(E11)),"",D11+E11)</f>
        <v>157</v>
      </c>
      <c r="H11" s="300">
        <f>IF(OR(ISNUMBER($G11),ISNUMBER($Q11)),(SIGN(N($G11)-N($Q11))+1)/2,"")</f>
        <v>1</v>
      </c>
      <c r="I11" s="301">
        <f>IF(ISNUMBER(H12),(SIGN(1000*($H12-$R12)+$G12-$Q12)+1)/2,"")</f>
        <v>1</v>
      </c>
      <c r="K11" s="295"/>
      <c r="L11" s="295"/>
      <c r="M11" s="296">
        <v>4</v>
      </c>
      <c r="N11" s="297">
        <v>88</v>
      </c>
      <c r="O11" s="298">
        <v>33</v>
      </c>
      <c r="P11" s="298">
        <v>4</v>
      </c>
      <c r="Q11" s="299">
        <f>IF(AND(ISBLANK(N11),ISBLANK(O11)),"",N11+O11)</f>
        <v>121</v>
      </c>
      <c r="R11" s="300">
        <f>IF(ISNUMBER($H11),1-$H11,"")</f>
        <v>0</v>
      </c>
      <c r="S11" s="301">
        <f>IF(ISNUMBER($I11),1-$I11,"")</f>
        <v>0</v>
      </c>
    </row>
    <row r="12" spans="1:19" ht="15.75" customHeight="1">
      <c r="A12" s="302">
        <v>16312</v>
      </c>
      <c r="B12" s="302"/>
      <c r="C12" s="303" t="s">
        <v>12</v>
      </c>
      <c r="D12" s="304">
        <f>IF(ISNUMBER($G12),SUM(D8:D11),"")</f>
        <v>394</v>
      </c>
      <c r="E12" s="305">
        <f>IF(ISNUMBER($G12),SUM(E8:E11),"")</f>
        <v>203</v>
      </c>
      <c r="F12" s="305">
        <f>IF(ISNUMBER($G12),SUM(F8:F11),"")</f>
        <v>4</v>
      </c>
      <c r="G12" s="306">
        <f>IF(SUM($G8:$G11)+SUM($Q8:$Q11)&gt;0,SUM(G8:G11),"")</f>
        <v>597</v>
      </c>
      <c r="H12" s="304">
        <f>IF(ISNUMBER($G12),SUM(H8:H11),"")</f>
        <v>4</v>
      </c>
      <c r="I12" s="301"/>
      <c r="K12" s="302">
        <v>6956</v>
      </c>
      <c r="L12" s="302"/>
      <c r="M12" s="303" t="s">
        <v>12</v>
      </c>
      <c r="N12" s="304">
        <f>IF(ISNUMBER($G12),SUM(N8:N11),"")</f>
        <v>354</v>
      </c>
      <c r="O12" s="305">
        <f>IF(ISNUMBER($G12),SUM(O8:O11),"")</f>
        <v>156</v>
      </c>
      <c r="P12" s="305">
        <f>IF(ISNUMBER($G12),SUM(P8:P11),"")</f>
        <v>10</v>
      </c>
      <c r="Q12" s="306">
        <f>IF(SUM($G8:$G11)+SUM($Q8:$Q11)&gt;0,SUM(Q8:Q11),"")</f>
        <v>510</v>
      </c>
      <c r="R12" s="304">
        <f>IF(ISNUMBER($G12),SUM(R8:R11),"")</f>
        <v>0</v>
      </c>
      <c r="S12" s="301"/>
    </row>
    <row r="13" spans="1:19" ht="12.75" customHeight="1">
      <c r="A13" s="283" t="s">
        <v>178</v>
      </c>
      <c r="B13" s="283"/>
      <c r="C13" s="284">
        <v>1</v>
      </c>
      <c r="D13" s="285">
        <v>91</v>
      </c>
      <c r="E13" s="286">
        <v>51</v>
      </c>
      <c r="F13" s="286">
        <v>2</v>
      </c>
      <c r="G13" s="287">
        <f>IF(AND(ISBLANK(D13),ISBLANK(E13)),"",D13+E13)</f>
        <v>142</v>
      </c>
      <c r="H13" s="288">
        <f>IF(OR(ISNUMBER($G13),ISNUMBER($Q13)),(SIGN(N($G13)-N($Q13))+1)/2,"")</f>
        <v>1</v>
      </c>
      <c r="I13" s="289"/>
      <c r="K13" s="283" t="s">
        <v>179</v>
      </c>
      <c r="L13" s="283"/>
      <c r="M13" s="284">
        <v>1</v>
      </c>
      <c r="N13" s="285">
        <v>92</v>
      </c>
      <c r="O13" s="286">
        <v>42</v>
      </c>
      <c r="P13" s="286">
        <v>3</v>
      </c>
      <c r="Q13" s="287">
        <f>IF(AND(ISBLANK(N13),ISBLANK(O13)),"",N13+O13)</f>
        <v>134</v>
      </c>
      <c r="R13" s="288">
        <f>IF(ISNUMBER($H13),1-$H13,"")</f>
        <v>0</v>
      </c>
      <c r="S13" s="289"/>
    </row>
    <row r="14" spans="1:19" ht="12.75" customHeight="1">
      <c r="A14" s="283"/>
      <c r="B14" s="283"/>
      <c r="C14" s="290">
        <v>2</v>
      </c>
      <c r="D14" s="291">
        <v>85</v>
      </c>
      <c r="E14" s="292">
        <v>44</v>
      </c>
      <c r="F14" s="292">
        <v>2</v>
      </c>
      <c r="G14" s="293">
        <f>IF(AND(ISBLANK(D14),ISBLANK(E14)),"",D14+E14)</f>
        <v>129</v>
      </c>
      <c r="H14" s="294">
        <f>IF(OR(ISNUMBER($G14),ISNUMBER($Q14)),(SIGN(N($G14)-N($Q14))+1)/2,"")</f>
        <v>0</v>
      </c>
      <c r="I14" s="289"/>
      <c r="K14" s="283"/>
      <c r="L14" s="283"/>
      <c r="M14" s="290">
        <v>2</v>
      </c>
      <c r="N14" s="291">
        <v>93</v>
      </c>
      <c r="O14" s="292">
        <v>52</v>
      </c>
      <c r="P14" s="292">
        <v>1</v>
      </c>
      <c r="Q14" s="293">
        <f>IF(AND(ISBLANK(N14),ISBLANK(O14)),"",N14+O14)</f>
        <v>145</v>
      </c>
      <c r="R14" s="294">
        <f>IF(ISNUMBER($H14),1-$H14,"")</f>
        <v>1</v>
      </c>
      <c r="S14" s="289"/>
    </row>
    <row r="15" spans="1:19" ht="12.75" customHeight="1">
      <c r="A15" s="295" t="s">
        <v>180</v>
      </c>
      <c r="B15" s="295"/>
      <c r="C15" s="290">
        <v>3</v>
      </c>
      <c r="D15" s="291">
        <v>79</v>
      </c>
      <c r="E15" s="292">
        <v>53</v>
      </c>
      <c r="F15" s="292">
        <v>2</v>
      </c>
      <c r="G15" s="293">
        <f>IF(AND(ISBLANK(D15),ISBLANK(E15)),"",D15+E15)</f>
        <v>132</v>
      </c>
      <c r="H15" s="294">
        <f>IF(OR(ISNUMBER($G15),ISNUMBER($Q15)),(SIGN(N($G15)-N($Q15))+1)/2,"")</f>
        <v>1</v>
      </c>
      <c r="I15" s="289"/>
      <c r="K15" s="295" t="s">
        <v>166</v>
      </c>
      <c r="L15" s="295"/>
      <c r="M15" s="290">
        <v>3</v>
      </c>
      <c r="N15" s="291">
        <v>86</v>
      </c>
      <c r="O15" s="292">
        <v>36</v>
      </c>
      <c r="P15" s="292">
        <v>1</v>
      </c>
      <c r="Q15" s="293">
        <f>IF(AND(ISBLANK(N15),ISBLANK(O15)),"",N15+O15)</f>
        <v>122</v>
      </c>
      <c r="R15" s="294">
        <f>IF(ISNUMBER($H15),1-$H15,"")</f>
        <v>0</v>
      </c>
      <c r="S15" s="289"/>
    </row>
    <row r="16" spans="1:19" ht="12.75" customHeight="1">
      <c r="A16" s="295"/>
      <c r="B16" s="295"/>
      <c r="C16" s="296">
        <v>4</v>
      </c>
      <c r="D16" s="297">
        <v>87</v>
      </c>
      <c r="E16" s="298">
        <v>43</v>
      </c>
      <c r="F16" s="298">
        <v>1</v>
      </c>
      <c r="G16" s="299">
        <f>IF(AND(ISBLANK(D16),ISBLANK(E16)),"",D16+E16)</f>
        <v>130</v>
      </c>
      <c r="H16" s="300">
        <f>IF(OR(ISNUMBER($G16),ISNUMBER($Q16)),(SIGN(N($G16)-N($Q16))+1)/2,"")</f>
        <v>1</v>
      </c>
      <c r="I16" s="301">
        <f>IF(ISNUMBER(H17),(SIGN(1000*($H17-$R17)+$G17-$Q17)+1)/2,"")</f>
        <v>1</v>
      </c>
      <c r="K16" s="295"/>
      <c r="L16" s="295"/>
      <c r="M16" s="296">
        <v>4</v>
      </c>
      <c r="N16" s="297">
        <v>89</v>
      </c>
      <c r="O16" s="298">
        <v>27</v>
      </c>
      <c r="P16" s="298">
        <v>3</v>
      </c>
      <c r="Q16" s="299">
        <f>IF(AND(ISBLANK(N16),ISBLANK(O16)),"",N16+O16)</f>
        <v>116</v>
      </c>
      <c r="R16" s="300">
        <f>IF(ISNUMBER($H16),1-$H16,"")</f>
        <v>0</v>
      </c>
      <c r="S16" s="301">
        <f>IF(ISNUMBER($I16),1-$I16,"")</f>
        <v>0</v>
      </c>
    </row>
    <row r="17" spans="1:19" ht="15.75" customHeight="1">
      <c r="A17" s="302">
        <v>12505</v>
      </c>
      <c r="B17" s="302"/>
      <c r="C17" s="303" t="s">
        <v>12</v>
      </c>
      <c r="D17" s="304">
        <f>IF(ISNUMBER($G17),SUM(D13:D16),"")</f>
        <v>342</v>
      </c>
      <c r="E17" s="305">
        <f>IF(ISNUMBER($G17),SUM(E13:E16),"")</f>
        <v>191</v>
      </c>
      <c r="F17" s="305">
        <f>IF(ISNUMBER($G17),SUM(F13:F16),"")</f>
        <v>7</v>
      </c>
      <c r="G17" s="306">
        <f>IF(SUM($G13:$G16)+SUM($Q13:$Q16)&gt;0,SUM(G13:G16),"")</f>
        <v>533</v>
      </c>
      <c r="H17" s="304">
        <f>IF(ISNUMBER($G17),SUM(H13:H16),"")</f>
        <v>3</v>
      </c>
      <c r="I17" s="301"/>
      <c r="K17" s="302">
        <v>9933</v>
      </c>
      <c r="L17" s="302"/>
      <c r="M17" s="303" t="s">
        <v>12</v>
      </c>
      <c r="N17" s="304">
        <f>IF(ISNUMBER($G17),SUM(N13:N16),"")</f>
        <v>360</v>
      </c>
      <c r="O17" s="305">
        <f>IF(ISNUMBER($G17),SUM(O13:O16),"")</f>
        <v>157</v>
      </c>
      <c r="P17" s="305">
        <f>IF(ISNUMBER($G17),SUM(P13:P16),"")</f>
        <v>8</v>
      </c>
      <c r="Q17" s="306">
        <f>IF(SUM($G13:$G16)+SUM($Q13:$Q16)&gt;0,SUM(Q13:Q16),"")</f>
        <v>517</v>
      </c>
      <c r="R17" s="304">
        <f>IF(ISNUMBER($G17),SUM(R13:R16),"")</f>
        <v>1</v>
      </c>
      <c r="S17" s="301"/>
    </row>
    <row r="18" spans="1:19" ht="12.75" customHeight="1">
      <c r="A18" s="283" t="s">
        <v>181</v>
      </c>
      <c r="B18" s="283"/>
      <c r="C18" s="284">
        <v>1</v>
      </c>
      <c r="D18" s="285">
        <v>87</v>
      </c>
      <c r="E18" s="286">
        <v>42</v>
      </c>
      <c r="F18" s="286">
        <v>1</v>
      </c>
      <c r="G18" s="287">
        <f>IF(AND(ISBLANK(D18),ISBLANK(E18)),"",D18+E18)</f>
        <v>129</v>
      </c>
      <c r="H18" s="288">
        <f>IF(OR(ISNUMBER($G18),ISNUMBER($Q18)),(SIGN(N($G18)-N($Q18))+1)/2,"")</f>
        <v>1</v>
      </c>
      <c r="I18" s="289"/>
      <c r="K18" s="283" t="s">
        <v>182</v>
      </c>
      <c r="L18" s="283"/>
      <c r="M18" s="284">
        <v>1</v>
      </c>
      <c r="N18" s="285">
        <v>84</v>
      </c>
      <c r="O18" s="286">
        <v>44</v>
      </c>
      <c r="P18" s="286">
        <v>2</v>
      </c>
      <c r="Q18" s="287">
        <f>IF(AND(ISBLANK(N18),ISBLANK(O18)),"",N18+O18)</f>
        <v>128</v>
      </c>
      <c r="R18" s="288">
        <f>IF(ISNUMBER($H18),1-$H18,"")</f>
        <v>0</v>
      </c>
      <c r="S18" s="289"/>
    </row>
    <row r="19" spans="1:19" ht="12.75" customHeight="1">
      <c r="A19" s="283"/>
      <c r="B19" s="283"/>
      <c r="C19" s="290">
        <v>2</v>
      </c>
      <c r="D19" s="291">
        <v>97</v>
      </c>
      <c r="E19" s="292">
        <v>35</v>
      </c>
      <c r="F19" s="292">
        <v>1</v>
      </c>
      <c r="G19" s="293">
        <f>IF(AND(ISBLANK(D19),ISBLANK(E19)),"",D19+E19)</f>
        <v>132</v>
      </c>
      <c r="H19" s="294">
        <f>IF(OR(ISNUMBER($G19),ISNUMBER($Q19)),(SIGN(N($G19)-N($Q19))+1)/2,"")</f>
        <v>0</v>
      </c>
      <c r="I19" s="289"/>
      <c r="K19" s="283"/>
      <c r="L19" s="283"/>
      <c r="M19" s="290">
        <v>2</v>
      </c>
      <c r="N19" s="291">
        <v>92</v>
      </c>
      <c r="O19" s="292">
        <v>50</v>
      </c>
      <c r="P19" s="292">
        <v>2</v>
      </c>
      <c r="Q19" s="293">
        <f>IF(AND(ISBLANK(N19),ISBLANK(O19)),"",N19+O19)</f>
        <v>142</v>
      </c>
      <c r="R19" s="294">
        <f>IF(ISNUMBER($H19),1-$H19,"")</f>
        <v>1</v>
      </c>
      <c r="S19" s="289"/>
    </row>
    <row r="20" spans="1:19" ht="12.75" customHeight="1">
      <c r="A20" s="295" t="s">
        <v>183</v>
      </c>
      <c r="B20" s="295"/>
      <c r="C20" s="290">
        <v>3</v>
      </c>
      <c r="D20" s="291">
        <v>88</v>
      </c>
      <c r="E20" s="292">
        <v>51</v>
      </c>
      <c r="F20" s="292">
        <v>3</v>
      </c>
      <c r="G20" s="293">
        <f>IF(AND(ISBLANK(D20),ISBLANK(E20)),"",D20+E20)</f>
        <v>139</v>
      </c>
      <c r="H20" s="294">
        <f>IF(OR(ISNUMBER($G20),ISNUMBER($Q20)),(SIGN(N($G20)-N($Q20))+1)/2,"")</f>
        <v>1</v>
      </c>
      <c r="I20" s="289"/>
      <c r="K20" s="295" t="s">
        <v>184</v>
      </c>
      <c r="L20" s="295"/>
      <c r="M20" s="290">
        <v>3</v>
      </c>
      <c r="N20" s="291">
        <v>85</v>
      </c>
      <c r="O20" s="292">
        <v>43</v>
      </c>
      <c r="P20" s="292">
        <v>1</v>
      </c>
      <c r="Q20" s="293">
        <f>IF(AND(ISBLANK(N20),ISBLANK(O20)),"",N20+O20)</f>
        <v>128</v>
      </c>
      <c r="R20" s="294">
        <f>IF(ISNUMBER($H20),1-$H20,"")</f>
        <v>0</v>
      </c>
      <c r="S20" s="289"/>
    </row>
    <row r="21" spans="1:19" ht="12.75" customHeight="1">
      <c r="A21" s="295"/>
      <c r="B21" s="295"/>
      <c r="C21" s="296">
        <v>4</v>
      </c>
      <c r="D21" s="297">
        <v>104</v>
      </c>
      <c r="E21" s="298">
        <v>27</v>
      </c>
      <c r="F21" s="298">
        <v>4</v>
      </c>
      <c r="G21" s="299">
        <f>IF(AND(ISBLANK(D21),ISBLANK(E21)),"",D21+E21)</f>
        <v>131</v>
      </c>
      <c r="H21" s="300">
        <f>IF(OR(ISNUMBER($G21),ISNUMBER($Q21)),(SIGN(N($G21)-N($Q21))+1)/2,"")</f>
        <v>1</v>
      </c>
      <c r="I21" s="301">
        <f>IF(ISNUMBER(H22),(SIGN(1000*($H22-$R22)+$G22-$Q22)+1)/2,"")</f>
        <v>1</v>
      </c>
      <c r="K21" s="295"/>
      <c r="L21" s="295"/>
      <c r="M21" s="296">
        <v>4</v>
      </c>
      <c r="N21" s="297">
        <v>83</v>
      </c>
      <c r="O21" s="298">
        <v>27</v>
      </c>
      <c r="P21" s="298">
        <v>5</v>
      </c>
      <c r="Q21" s="299">
        <f>IF(AND(ISBLANK(N21),ISBLANK(O21)),"",N21+O21)</f>
        <v>110</v>
      </c>
      <c r="R21" s="300">
        <f>IF(ISNUMBER($H21),1-$H21,"")</f>
        <v>0</v>
      </c>
      <c r="S21" s="301">
        <f>IF(ISNUMBER($I21),1-$I21,"")</f>
        <v>0</v>
      </c>
    </row>
    <row r="22" spans="1:19" ht="15.75" customHeight="1">
      <c r="A22" s="302">
        <v>18448</v>
      </c>
      <c r="B22" s="302"/>
      <c r="C22" s="303" t="s">
        <v>12</v>
      </c>
      <c r="D22" s="304">
        <f>IF(ISNUMBER($G22),SUM(D18:D21),"")</f>
        <v>376</v>
      </c>
      <c r="E22" s="305">
        <f>IF(ISNUMBER($G22),SUM(E18:E21),"")</f>
        <v>155</v>
      </c>
      <c r="F22" s="305">
        <f>IF(ISNUMBER($G22),SUM(F18:F21),"")</f>
        <v>9</v>
      </c>
      <c r="G22" s="306">
        <f>IF(SUM($G18:$G21)+SUM($Q18:$Q21)&gt;0,SUM(G18:G21),"")</f>
        <v>531</v>
      </c>
      <c r="H22" s="304">
        <f>IF(ISNUMBER($G22),SUM(H18:H21),"")</f>
        <v>3</v>
      </c>
      <c r="I22" s="301"/>
      <c r="K22" s="302">
        <v>12843</v>
      </c>
      <c r="L22" s="302"/>
      <c r="M22" s="303" t="s">
        <v>12</v>
      </c>
      <c r="N22" s="304">
        <f>IF(ISNUMBER($G22),SUM(N18:N21),"")</f>
        <v>344</v>
      </c>
      <c r="O22" s="305">
        <f>IF(ISNUMBER($G22),SUM(O18:O21),"")</f>
        <v>164</v>
      </c>
      <c r="P22" s="305">
        <f>IF(ISNUMBER($G22),SUM(P18:P21),"")</f>
        <v>10</v>
      </c>
      <c r="Q22" s="306">
        <f>IF(SUM($G18:$G21)+SUM($Q18:$Q21)&gt;0,SUM(Q18:Q21),"")</f>
        <v>508</v>
      </c>
      <c r="R22" s="304">
        <f>IF(ISNUMBER($G22),SUM(R18:R21),"")</f>
        <v>1</v>
      </c>
      <c r="S22" s="301"/>
    </row>
    <row r="23" spans="1:19" ht="12.75" customHeight="1">
      <c r="A23" s="283" t="s">
        <v>185</v>
      </c>
      <c r="B23" s="283"/>
      <c r="C23" s="284">
        <v>1</v>
      </c>
      <c r="D23" s="285">
        <v>87</v>
      </c>
      <c r="E23" s="286">
        <v>40</v>
      </c>
      <c r="F23" s="286">
        <v>0</v>
      </c>
      <c r="G23" s="287">
        <f>IF(AND(ISBLANK(D23),ISBLANK(E23)),"",D23+E23)</f>
        <v>127</v>
      </c>
      <c r="H23" s="288">
        <f>IF(OR(ISNUMBER($G23),ISNUMBER($Q23)),(SIGN(N($G23)-N($Q23))+1)/2,"")</f>
        <v>1</v>
      </c>
      <c r="I23" s="289"/>
      <c r="K23" s="283" t="s">
        <v>186</v>
      </c>
      <c r="L23" s="283"/>
      <c r="M23" s="284">
        <v>1</v>
      </c>
      <c r="N23" s="285">
        <v>84</v>
      </c>
      <c r="O23" s="286">
        <v>34</v>
      </c>
      <c r="P23" s="286">
        <v>2</v>
      </c>
      <c r="Q23" s="287">
        <f>IF(AND(ISBLANK(N23),ISBLANK(O23)),"",N23+O23)</f>
        <v>118</v>
      </c>
      <c r="R23" s="288">
        <f>IF(ISNUMBER($H23),1-$H23,"")</f>
        <v>0</v>
      </c>
      <c r="S23" s="289"/>
    </row>
    <row r="24" spans="1:19" ht="12.75" customHeight="1">
      <c r="A24" s="283"/>
      <c r="B24" s="283"/>
      <c r="C24" s="290">
        <v>2</v>
      </c>
      <c r="D24" s="291">
        <v>91</v>
      </c>
      <c r="E24" s="292">
        <v>23</v>
      </c>
      <c r="F24" s="292">
        <v>5</v>
      </c>
      <c r="G24" s="293">
        <f>IF(AND(ISBLANK(D24),ISBLANK(E24)),"",D24+E24)</f>
        <v>114</v>
      </c>
      <c r="H24" s="294">
        <f>IF(OR(ISNUMBER($G24),ISNUMBER($Q24)),(SIGN(N($G24)-N($Q24))+1)/2,"")</f>
        <v>0</v>
      </c>
      <c r="I24" s="289"/>
      <c r="K24" s="283"/>
      <c r="L24" s="283"/>
      <c r="M24" s="290">
        <v>2</v>
      </c>
      <c r="N24" s="291">
        <v>73</v>
      </c>
      <c r="O24" s="292">
        <v>54</v>
      </c>
      <c r="P24" s="292">
        <v>1</v>
      </c>
      <c r="Q24" s="293">
        <f>IF(AND(ISBLANK(N24),ISBLANK(O24)),"",N24+O24)</f>
        <v>127</v>
      </c>
      <c r="R24" s="294">
        <f>IF(ISNUMBER($H24),1-$H24,"")</f>
        <v>1</v>
      </c>
      <c r="S24" s="289"/>
    </row>
    <row r="25" spans="1:19" ht="12.75" customHeight="1">
      <c r="A25" s="295" t="s">
        <v>55</v>
      </c>
      <c r="B25" s="295"/>
      <c r="C25" s="290">
        <v>3</v>
      </c>
      <c r="D25" s="291">
        <v>100</v>
      </c>
      <c r="E25" s="292">
        <v>36</v>
      </c>
      <c r="F25" s="292">
        <v>1</v>
      </c>
      <c r="G25" s="293">
        <f>IF(AND(ISBLANK(D25),ISBLANK(E25)),"",D25+E25)</f>
        <v>136</v>
      </c>
      <c r="H25" s="294">
        <f>IF(OR(ISNUMBER($G25),ISNUMBER($Q25)),(SIGN(N($G25)-N($Q25))+1)/2,"")</f>
        <v>1</v>
      </c>
      <c r="I25" s="289"/>
      <c r="K25" s="295" t="s">
        <v>48</v>
      </c>
      <c r="L25" s="295"/>
      <c r="M25" s="290">
        <v>3</v>
      </c>
      <c r="N25" s="291">
        <v>87</v>
      </c>
      <c r="O25" s="292">
        <v>36</v>
      </c>
      <c r="P25" s="292">
        <v>2</v>
      </c>
      <c r="Q25" s="293">
        <f>IF(AND(ISBLANK(N25),ISBLANK(O25)),"",N25+O25)</f>
        <v>123</v>
      </c>
      <c r="R25" s="294">
        <f>IF(ISNUMBER($H25),1-$H25,"")</f>
        <v>0</v>
      </c>
      <c r="S25" s="289"/>
    </row>
    <row r="26" spans="1:19" ht="12.75" customHeight="1">
      <c r="A26" s="295"/>
      <c r="B26" s="295"/>
      <c r="C26" s="296">
        <v>4</v>
      </c>
      <c r="D26" s="297">
        <v>93</v>
      </c>
      <c r="E26" s="298">
        <v>34</v>
      </c>
      <c r="F26" s="298">
        <v>2</v>
      </c>
      <c r="G26" s="299">
        <f>IF(AND(ISBLANK(D26),ISBLANK(E26)),"",D26+E26)</f>
        <v>127</v>
      </c>
      <c r="H26" s="300">
        <f>IF(OR(ISNUMBER($G26),ISNUMBER($Q26)),(SIGN(N($G26)-N($Q26))+1)/2,"")</f>
        <v>1</v>
      </c>
      <c r="I26" s="301">
        <f>IF(ISNUMBER(H27),(SIGN(1000*($H27-$R27)+$G27-$Q27)+1)/2,"")</f>
        <v>1</v>
      </c>
      <c r="K26" s="295"/>
      <c r="L26" s="295"/>
      <c r="M26" s="296">
        <v>4</v>
      </c>
      <c r="N26" s="297">
        <v>81</v>
      </c>
      <c r="O26" s="298">
        <v>32</v>
      </c>
      <c r="P26" s="298">
        <v>5</v>
      </c>
      <c r="Q26" s="299">
        <f>IF(AND(ISBLANK(N26),ISBLANK(O26)),"",N26+O26)</f>
        <v>113</v>
      </c>
      <c r="R26" s="300">
        <f>IF(ISNUMBER($H26),1-$H26,"")</f>
        <v>0</v>
      </c>
      <c r="S26" s="301">
        <f>IF(ISNUMBER($I26),1-$I26,"")</f>
        <v>0</v>
      </c>
    </row>
    <row r="27" spans="1:19" ht="15.75" customHeight="1">
      <c r="A27" s="302">
        <v>16314</v>
      </c>
      <c r="B27" s="302"/>
      <c r="C27" s="303" t="s">
        <v>12</v>
      </c>
      <c r="D27" s="304">
        <f>IF(ISNUMBER($G27),SUM(D23:D26),"")</f>
        <v>371</v>
      </c>
      <c r="E27" s="305">
        <f>IF(ISNUMBER($G27),SUM(E23:E26),"")</f>
        <v>133</v>
      </c>
      <c r="F27" s="305">
        <f>IF(ISNUMBER($G27),SUM(F23:F26),"")</f>
        <v>8</v>
      </c>
      <c r="G27" s="306">
        <f>IF(SUM($G23:$G26)+SUM($Q23:$Q26)&gt;0,SUM(G23:G26),"")</f>
        <v>504</v>
      </c>
      <c r="H27" s="304">
        <f>IF(ISNUMBER($G27),SUM(H23:H26),"")</f>
        <v>3</v>
      </c>
      <c r="I27" s="301"/>
      <c r="K27" s="302">
        <v>6959</v>
      </c>
      <c r="L27" s="302"/>
      <c r="M27" s="303" t="s">
        <v>12</v>
      </c>
      <c r="N27" s="304">
        <f>IF(ISNUMBER($G27),SUM(N23:N26),"")</f>
        <v>325</v>
      </c>
      <c r="O27" s="305">
        <f>IF(ISNUMBER($G27),SUM(O23:O26),"")</f>
        <v>156</v>
      </c>
      <c r="P27" s="305">
        <f>IF(ISNUMBER($G27),SUM(P23:P26),"")</f>
        <v>10</v>
      </c>
      <c r="Q27" s="306">
        <f>IF(SUM($G23:$G26)+SUM($Q23:$Q26)&gt;0,SUM(Q23:Q26),"")</f>
        <v>481</v>
      </c>
      <c r="R27" s="304">
        <f>IF(ISNUMBER($G27),SUM(R23:R26),"")</f>
        <v>1</v>
      </c>
      <c r="S27" s="301"/>
    </row>
    <row r="28" spans="1:19" ht="12.75" customHeight="1">
      <c r="A28" s="283" t="s">
        <v>187</v>
      </c>
      <c r="B28" s="283"/>
      <c r="C28" s="284">
        <v>1</v>
      </c>
      <c r="D28" s="285">
        <v>85</v>
      </c>
      <c r="E28" s="286">
        <v>45</v>
      </c>
      <c r="F28" s="286">
        <v>1</v>
      </c>
      <c r="G28" s="287">
        <f>IF(AND(ISBLANK(D28),ISBLANK(E28)),"",D28+E28)</f>
        <v>130</v>
      </c>
      <c r="H28" s="288">
        <f>IF(OR(ISNUMBER($G28),ISNUMBER($Q28)),(SIGN(N($G28)-N($Q28))+1)/2,"")</f>
        <v>0</v>
      </c>
      <c r="I28" s="289"/>
      <c r="K28" s="283" t="s">
        <v>188</v>
      </c>
      <c r="L28" s="283"/>
      <c r="M28" s="284">
        <v>1</v>
      </c>
      <c r="N28" s="285">
        <v>101</v>
      </c>
      <c r="O28" s="286">
        <v>40</v>
      </c>
      <c r="P28" s="286">
        <v>1</v>
      </c>
      <c r="Q28" s="287">
        <f>IF(AND(ISBLANK(N28),ISBLANK(O28)),"",N28+O28)</f>
        <v>141</v>
      </c>
      <c r="R28" s="288">
        <f>IF(ISNUMBER($H28),1-$H28,"")</f>
        <v>1</v>
      </c>
      <c r="S28" s="289"/>
    </row>
    <row r="29" spans="1:19" ht="12.75" customHeight="1">
      <c r="A29" s="283"/>
      <c r="B29" s="283"/>
      <c r="C29" s="290">
        <v>2</v>
      </c>
      <c r="D29" s="291">
        <v>83</v>
      </c>
      <c r="E29" s="292">
        <v>33</v>
      </c>
      <c r="F29" s="292">
        <v>3</v>
      </c>
      <c r="G29" s="293">
        <f>IF(AND(ISBLANK(D29),ISBLANK(E29)),"",D29+E29)</f>
        <v>116</v>
      </c>
      <c r="H29" s="294">
        <f>IF(OR(ISNUMBER($G29),ISNUMBER($Q29)),(SIGN(N($G29)-N($Q29))+1)/2,"")</f>
        <v>0</v>
      </c>
      <c r="I29" s="289"/>
      <c r="K29" s="283"/>
      <c r="L29" s="283"/>
      <c r="M29" s="290">
        <v>2</v>
      </c>
      <c r="N29" s="291">
        <v>94</v>
      </c>
      <c r="O29" s="292">
        <v>43</v>
      </c>
      <c r="P29" s="292">
        <v>1</v>
      </c>
      <c r="Q29" s="293">
        <f>IF(AND(ISBLANK(N29),ISBLANK(O29)),"",N29+O29)</f>
        <v>137</v>
      </c>
      <c r="R29" s="294">
        <f>IF(ISNUMBER($H29),1-$H29,"")</f>
        <v>1</v>
      </c>
      <c r="S29" s="289"/>
    </row>
    <row r="30" spans="1:19" ht="12.75" customHeight="1">
      <c r="A30" s="295" t="s">
        <v>189</v>
      </c>
      <c r="B30" s="295"/>
      <c r="C30" s="290">
        <v>3</v>
      </c>
      <c r="D30" s="291">
        <v>76</v>
      </c>
      <c r="E30" s="292">
        <v>33</v>
      </c>
      <c r="F30" s="292">
        <v>4</v>
      </c>
      <c r="G30" s="293">
        <f>IF(AND(ISBLANK(D30),ISBLANK(E30)),"",D30+E30)</f>
        <v>109</v>
      </c>
      <c r="H30" s="294">
        <f>IF(OR(ISNUMBER($G30),ISNUMBER($Q30)),(SIGN(N($G30)-N($Q30))+1)/2,"")</f>
        <v>0</v>
      </c>
      <c r="I30" s="289"/>
      <c r="K30" s="295" t="s">
        <v>169</v>
      </c>
      <c r="L30" s="295"/>
      <c r="M30" s="290">
        <v>3</v>
      </c>
      <c r="N30" s="291">
        <v>105</v>
      </c>
      <c r="O30" s="292">
        <v>35</v>
      </c>
      <c r="P30" s="292">
        <v>2</v>
      </c>
      <c r="Q30" s="293">
        <f>IF(AND(ISBLANK(N30),ISBLANK(O30)),"",N30+O30)</f>
        <v>140</v>
      </c>
      <c r="R30" s="294">
        <f>IF(ISNUMBER($H30),1-$H30,"")</f>
        <v>1</v>
      </c>
      <c r="S30" s="289"/>
    </row>
    <row r="31" spans="1:19" ht="12.75" customHeight="1">
      <c r="A31" s="295"/>
      <c r="B31" s="295"/>
      <c r="C31" s="296">
        <v>4</v>
      </c>
      <c r="D31" s="297">
        <v>92</v>
      </c>
      <c r="E31" s="298">
        <v>44</v>
      </c>
      <c r="F31" s="298">
        <v>4</v>
      </c>
      <c r="G31" s="299">
        <f>IF(AND(ISBLANK(D31),ISBLANK(E31)),"",D31+E31)</f>
        <v>136</v>
      </c>
      <c r="H31" s="300">
        <f>IF(OR(ISNUMBER($G31),ISNUMBER($Q31)),(SIGN(N($G31)-N($Q31))+1)/2,"")</f>
        <v>1</v>
      </c>
      <c r="I31" s="301">
        <f>IF(ISNUMBER(H32),(SIGN(1000*($H32-$R32)+$G32-$Q32)+1)/2,"")</f>
        <v>0</v>
      </c>
      <c r="K31" s="295"/>
      <c r="L31" s="295"/>
      <c r="M31" s="296">
        <v>4</v>
      </c>
      <c r="N31" s="297">
        <v>84</v>
      </c>
      <c r="O31" s="298">
        <v>45</v>
      </c>
      <c r="P31" s="298">
        <v>2</v>
      </c>
      <c r="Q31" s="299">
        <f>IF(AND(ISBLANK(N31),ISBLANK(O31)),"",N31+O31)</f>
        <v>129</v>
      </c>
      <c r="R31" s="300">
        <f>IF(ISNUMBER($H31),1-$H31,"")</f>
        <v>0</v>
      </c>
      <c r="S31" s="301">
        <f>IF(ISNUMBER($I31),1-$I31,"")</f>
        <v>1</v>
      </c>
    </row>
    <row r="32" spans="1:19" ht="15.75" customHeight="1">
      <c r="A32" s="302">
        <v>12435</v>
      </c>
      <c r="B32" s="302"/>
      <c r="C32" s="303" t="s">
        <v>12</v>
      </c>
      <c r="D32" s="304">
        <f>IF(ISNUMBER($G32),SUM(D28:D31),"")</f>
        <v>336</v>
      </c>
      <c r="E32" s="305">
        <f>IF(ISNUMBER($G32),SUM(E28:E31),"")</f>
        <v>155</v>
      </c>
      <c r="F32" s="305">
        <f>IF(ISNUMBER($G32),SUM(F28:F31),"")</f>
        <v>12</v>
      </c>
      <c r="G32" s="306">
        <f>IF(SUM($G28:$G31)+SUM($Q28:$Q31)&gt;0,SUM(G28:G31),"")</f>
        <v>491</v>
      </c>
      <c r="H32" s="304">
        <f>IF(ISNUMBER($G32),SUM(H28:H31),"")</f>
        <v>1</v>
      </c>
      <c r="I32" s="301"/>
      <c r="K32" s="302">
        <v>9124</v>
      </c>
      <c r="L32" s="302"/>
      <c r="M32" s="303" t="s">
        <v>12</v>
      </c>
      <c r="N32" s="304">
        <f>IF(ISNUMBER($G32),SUM(N28:N31),"")</f>
        <v>384</v>
      </c>
      <c r="O32" s="305">
        <f>IF(ISNUMBER($G32),SUM(O28:O31),"")</f>
        <v>163</v>
      </c>
      <c r="P32" s="305">
        <f>IF(ISNUMBER($G32),SUM(P28:P31),"")</f>
        <v>6</v>
      </c>
      <c r="Q32" s="306">
        <f>IF(SUM($G28:$G31)+SUM($Q28:$Q31)&gt;0,SUM(Q28:Q31),"")</f>
        <v>547</v>
      </c>
      <c r="R32" s="304">
        <f>IF(ISNUMBER($G32),SUM(R28:R31),"")</f>
        <v>3</v>
      </c>
      <c r="S32" s="301"/>
    </row>
    <row r="33" spans="1:19" ht="12.75" customHeight="1">
      <c r="A33" s="283" t="s">
        <v>190</v>
      </c>
      <c r="B33" s="283"/>
      <c r="C33" s="284">
        <v>1</v>
      </c>
      <c r="D33" s="285">
        <v>91</v>
      </c>
      <c r="E33" s="286">
        <v>52</v>
      </c>
      <c r="F33" s="286">
        <v>1</v>
      </c>
      <c r="G33" s="287">
        <f>IF(AND(ISBLANK(D33),ISBLANK(E33)),"",D33+E33)</f>
        <v>143</v>
      </c>
      <c r="H33" s="288">
        <f>IF(OR(ISNUMBER($G33),ISNUMBER($Q33)),(SIGN(N($G33)-N($Q33))+1)/2,"")</f>
        <v>1</v>
      </c>
      <c r="I33" s="289"/>
      <c r="K33" s="283" t="s">
        <v>191</v>
      </c>
      <c r="L33" s="283"/>
      <c r="M33" s="284">
        <v>1</v>
      </c>
      <c r="N33" s="285">
        <v>0</v>
      </c>
      <c r="O33" s="286">
        <v>0</v>
      </c>
      <c r="P33" s="286">
        <v>0</v>
      </c>
      <c r="Q33" s="287">
        <f>IF(AND(ISBLANK(N33),ISBLANK(O33)),"",N33+O33)</f>
        <v>0</v>
      </c>
      <c r="R33" s="288">
        <f>IF(ISNUMBER($H33),1-$H33,"")</f>
        <v>0</v>
      </c>
      <c r="S33" s="289"/>
    </row>
    <row r="34" spans="1:19" ht="12.75" customHeight="1">
      <c r="A34" s="283"/>
      <c r="B34" s="283"/>
      <c r="C34" s="290">
        <v>2</v>
      </c>
      <c r="D34" s="291">
        <v>84</v>
      </c>
      <c r="E34" s="292">
        <v>35</v>
      </c>
      <c r="F34" s="292">
        <v>2</v>
      </c>
      <c r="G34" s="293">
        <f>IF(AND(ISBLANK(D34),ISBLANK(E34)),"",D34+E34)</f>
        <v>119</v>
      </c>
      <c r="H34" s="294">
        <f>IF(OR(ISNUMBER($G34),ISNUMBER($Q34)),(SIGN(N($G34)-N($Q34))+1)/2,"")</f>
        <v>1</v>
      </c>
      <c r="I34" s="289"/>
      <c r="K34" s="283"/>
      <c r="L34" s="283"/>
      <c r="M34" s="290">
        <v>2</v>
      </c>
      <c r="N34" s="291">
        <v>0</v>
      </c>
      <c r="O34" s="292">
        <v>0</v>
      </c>
      <c r="P34" s="292">
        <v>0</v>
      </c>
      <c r="Q34" s="293">
        <f>IF(AND(ISBLANK(N34),ISBLANK(O34)),"",N34+O34)</f>
        <v>0</v>
      </c>
      <c r="R34" s="294">
        <f>IF(ISNUMBER($H34),1-$H34,"")</f>
        <v>0</v>
      </c>
      <c r="S34" s="289"/>
    </row>
    <row r="35" spans="1:19" ht="12.75" customHeight="1">
      <c r="A35" s="295" t="s">
        <v>169</v>
      </c>
      <c r="B35" s="295"/>
      <c r="C35" s="290">
        <v>3</v>
      </c>
      <c r="D35" s="291">
        <v>92</v>
      </c>
      <c r="E35" s="292">
        <v>43</v>
      </c>
      <c r="F35" s="292">
        <v>1</v>
      </c>
      <c r="G35" s="293">
        <f>IF(AND(ISBLANK(D35),ISBLANK(E35)),"",D35+E35)</f>
        <v>135</v>
      </c>
      <c r="H35" s="294">
        <f>IF(OR(ISNUMBER($G35),ISNUMBER($Q35)),(SIGN(N($G35)-N($Q35))+1)/2,"")</f>
        <v>1</v>
      </c>
      <c r="I35" s="289"/>
      <c r="K35" s="295"/>
      <c r="L35" s="295"/>
      <c r="M35" s="290">
        <v>3</v>
      </c>
      <c r="N35" s="291">
        <v>0</v>
      </c>
      <c r="O35" s="292">
        <v>0</v>
      </c>
      <c r="P35" s="292">
        <v>0</v>
      </c>
      <c r="Q35" s="293">
        <f>IF(AND(ISBLANK(N35),ISBLANK(O35)),"",N35+O35)</f>
        <v>0</v>
      </c>
      <c r="R35" s="294">
        <f>IF(ISNUMBER($H35),1-$H35,"")</f>
        <v>0</v>
      </c>
      <c r="S35" s="289"/>
    </row>
    <row r="36" spans="1:19" ht="12.75" customHeight="1">
      <c r="A36" s="295"/>
      <c r="B36" s="295"/>
      <c r="C36" s="296">
        <v>4</v>
      </c>
      <c r="D36" s="297">
        <v>94</v>
      </c>
      <c r="E36" s="298">
        <v>44</v>
      </c>
      <c r="F36" s="298">
        <v>4</v>
      </c>
      <c r="G36" s="299">
        <f>IF(AND(ISBLANK(D36),ISBLANK(E36)),"",D36+E36)</f>
        <v>138</v>
      </c>
      <c r="H36" s="300">
        <f>IF(OR(ISNUMBER($G36),ISNUMBER($Q36)),(SIGN(N($G36)-N($Q36))+1)/2,"")</f>
        <v>1</v>
      </c>
      <c r="I36" s="301">
        <f>IF(ISNUMBER(H37),(SIGN(1000*($H37-$R37)+$G37-$Q37)+1)/2,"")</f>
        <v>1</v>
      </c>
      <c r="K36" s="295"/>
      <c r="L36" s="295"/>
      <c r="M36" s="296">
        <v>4</v>
      </c>
      <c r="N36" s="297">
        <v>0</v>
      </c>
      <c r="O36" s="298">
        <v>0</v>
      </c>
      <c r="P36" s="298">
        <v>0</v>
      </c>
      <c r="Q36" s="299">
        <f>IF(AND(ISBLANK(N36),ISBLANK(O36)),"",N36+O36)</f>
        <v>0</v>
      </c>
      <c r="R36" s="300">
        <f>IF(ISNUMBER($H36),1-$H36,"")</f>
        <v>0</v>
      </c>
      <c r="S36" s="301">
        <f>IF(ISNUMBER($I36),1-$I36,"")</f>
        <v>0</v>
      </c>
    </row>
    <row r="37" spans="1:19" ht="15.75" customHeight="1">
      <c r="A37" s="302">
        <v>14036</v>
      </c>
      <c r="B37" s="302"/>
      <c r="C37" s="303" t="s">
        <v>12</v>
      </c>
      <c r="D37" s="304">
        <f>IF(ISNUMBER($G37),SUM(D33:D36),"")</f>
        <v>361</v>
      </c>
      <c r="E37" s="305">
        <f>IF(ISNUMBER($G37),SUM(E33:E36),"")</f>
        <v>174</v>
      </c>
      <c r="F37" s="305">
        <f>IF(ISNUMBER($G37),SUM(F33:F36),"")</f>
        <v>8</v>
      </c>
      <c r="G37" s="306">
        <f>IF(SUM($G33:$G36)+SUM($Q33:$Q36)&gt;0,SUM(G33:G36),"")</f>
        <v>535</v>
      </c>
      <c r="H37" s="304">
        <f>IF(ISNUMBER($G37),SUM(H33:H36),"")</f>
        <v>4</v>
      </c>
      <c r="I37" s="301"/>
      <c r="K37" s="302">
        <v>11111</v>
      </c>
      <c r="L37" s="302"/>
      <c r="M37" s="303" t="s">
        <v>12</v>
      </c>
      <c r="N37" s="304">
        <f>IF(ISNUMBER($G37),SUM(N33:N36),"")</f>
        <v>0</v>
      </c>
      <c r="O37" s="305">
        <f>IF(ISNUMBER($G37),SUM(O33:O36),"")</f>
        <v>0</v>
      </c>
      <c r="P37" s="305">
        <f>IF(ISNUMBER($G37),SUM(P33:P36),"")</f>
        <v>0</v>
      </c>
      <c r="Q37" s="306">
        <f>IF(SUM($G33:$G36)+SUM($Q33:$Q36)&gt;0,SUM(Q33:Q36),"")</f>
        <v>0</v>
      </c>
      <c r="R37" s="304">
        <f>IF(ISNUMBER($G37),SUM(R33:R36),"")</f>
        <v>0</v>
      </c>
      <c r="S37" s="301"/>
    </row>
    <row r="38" ht="4.5" customHeight="1"/>
    <row r="39" spans="1:19" ht="19.5" customHeight="1">
      <c r="A39" s="307"/>
      <c r="B39" s="308"/>
      <c r="C39" s="309" t="s">
        <v>15</v>
      </c>
      <c r="D39" s="310">
        <f>IF(ISNUMBER($G39),SUM(D12,D17,D22,D27,D32,D37),"")</f>
        <v>2180</v>
      </c>
      <c r="E39" s="311">
        <f>IF(ISNUMBER($G39),SUM(E12,E17,E22,E27,E32,E37),"")</f>
        <v>1011</v>
      </c>
      <c r="F39" s="311">
        <f>IF(ISNUMBER($G39),SUM(F12,F17,F22,F27,F32,F37),"")</f>
        <v>48</v>
      </c>
      <c r="G39" s="312">
        <f>IF(SUM($G$8:$G$37)+SUM($Q$8:$Q$37)&gt;0,SUM(G12,G17,G22,G27,G32,G37),"")</f>
        <v>3191</v>
      </c>
      <c r="H39" s="313">
        <f>IF(SUM($G$8:$G$37)+SUM($Q$8:$Q$37)&gt;0,SUM(H12,H17,H22,H27,H32,H37),"")</f>
        <v>18</v>
      </c>
      <c r="I39" s="314">
        <f>IF(ISNUMBER($G39),(SIGN($G39-$Q39)+1)/IF(COUNT(I$11,I$16,I$21,I$26,I$31,I$36)&gt;3,1,2),"")</f>
        <v>2</v>
      </c>
      <c r="K39" s="307"/>
      <c r="L39" s="308"/>
      <c r="M39" s="309" t="s">
        <v>15</v>
      </c>
      <c r="N39" s="310">
        <f>IF(ISNUMBER($G39),SUM(N12,N17,N22,N27,N32,N37),"")</f>
        <v>1767</v>
      </c>
      <c r="O39" s="311">
        <f>IF(ISNUMBER($G39),SUM(O12,O17,O22,O27,O32,O37),"")</f>
        <v>796</v>
      </c>
      <c r="P39" s="311">
        <f>IF(ISNUMBER($G39),SUM(P12,P17,P22,P27,P32,P37),"")</f>
        <v>44</v>
      </c>
      <c r="Q39" s="312">
        <f>IF(SUM($G$8:$G$37)+SUM($Q$8:$Q$37)&gt;0,SUM(Q12,Q17,Q22,Q27,Q32,Q37),"")</f>
        <v>2563</v>
      </c>
      <c r="R39" s="313">
        <f>IF(SUM($G$8:$G$37)+SUM($Q$8:$Q$37)&gt;0,SUM(R12,R17,R22,R27,R32,R37),"")</f>
        <v>6</v>
      </c>
      <c r="S39" s="314">
        <f>IF(ISNUMBER($I39),IF(COUNT(S$11,S$16,S$21,S$26,S$31,S$36)&gt;3,2,1)-$I39,"")</f>
        <v>0</v>
      </c>
    </row>
    <row r="40" ht="4.5" customHeight="1"/>
    <row r="41" spans="1:19" ht="18" customHeight="1">
      <c r="A41" s="315"/>
      <c r="B41" s="316" t="s">
        <v>22</v>
      </c>
      <c r="C41" s="317" t="s">
        <v>187</v>
      </c>
      <c r="D41" s="317"/>
      <c r="E41" s="317"/>
      <c r="G41" s="318" t="s">
        <v>16</v>
      </c>
      <c r="H41" s="318"/>
      <c r="I41" s="319">
        <f>IF(ISNUMBER(I$39),SUM(I11,I16,I21,I26,I31,I36,I39),"")</f>
        <v>7</v>
      </c>
      <c r="K41" s="315"/>
      <c r="L41" s="316" t="s">
        <v>22</v>
      </c>
      <c r="M41" s="317" t="s">
        <v>188</v>
      </c>
      <c r="N41" s="317"/>
      <c r="O41" s="317"/>
      <c r="Q41" s="318" t="s">
        <v>16</v>
      </c>
      <c r="R41" s="318"/>
      <c r="S41" s="319">
        <f>IF(ISNUMBER(S$39),SUM(S11,S16,S21,S26,S31,S36,S39),"")</f>
        <v>1</v>
      </c>
    </row>
    <row r="42" spans="1:19" ht="18" customHeight="1">
      <c r="A42" s="315"/>
      <c r="B42" s="316" t="s">
        <v>21</v>
      </c>
      <c r="C42" s="320"/>
      <c r="D42" s="320"/>
      <c r="E42" s="320"/>
      <c r="G42" s="321"/>
      <c r="H42" s="321"/>
      <c r="I42" s="321"/>
      <c r="K42" s="315"/>
      <c r="L42" s="316" t="s">
        <v>21</v>
      </c>
      <c r="M42" s="320"/>
      <c r="N42" s="320"/>
      <c r="O42" s="320"/>
      <c r="Q42" s="321"/>
      <c r="R42" s="321"/>
      <c r="S42" s="321"/>
    </row>
    <row r="43" spans="1:19" ht="19.5" customHeight="1">
      <c r="A43" s="316" t="s">
        <v>23</v>
      </c>
      <c r="B43" s="316" t="s">
        <v>24</v>
      </c>
      <c r="C43" s="322" t="s">
        <v>192</v>
      </c>
      <c r="D43" s="322"/>
      <c r="E43" s="322"/>
      <c r="F43" s="322"/>
      <c r="G43" s="322"/>
      <c r="H43" s="322"/>
      <c r="I43" s="316"/>
      <c r="J43" s="316"/>
      <c r="K43" s="316" t="s">
        <v>25</v>
      </c>
      <c r="L43" s="322" t="s">
        <v>193</v>
      </c>
      <c r="M43" s="322"/>
      <c r="O43" s="316" t="s">
        <v>21</v>
      </c>
      <c r="P43" s="322"/>
      <c r="Q43" s="322"/>
      <c r="R43" s="322"/>
      <c r="S43" s="322"/>
    </row>
    <row r="44" spans="5:8" ht="9.75" customHeight="1">
      <c r="E44" s="315"/>
      <c r="H44" s="315"/>
    </row>
    <row r="45" ht="30" customHeight="1">
      <c r="A45" s="323" t="str">
        <f>"Technické podmínky utkání:   "&amp;$B$3&amp;IF(ISBLANK($B$3),""," – ")&amp;$L$3</f>
        <v>Technické podmínky utkání:   KK PSJ Jihlava – KK Minerva Opava</v>
      </c>
    </row>
    <row r="46" spans="2:11" ht="19.5" customHeight="1">
      <c r="B46" s="266" t="s">
        <v>31</v>
      </c>
      <c r="C46" s="324">
        <v>0.375</v>
      </c>
      <c r="D46" s="324"/>
      <c r="I46" s="266" t="s">
        <v>33</v>
      </c>
      <c r="J46" s="325">
        <v>24</v>
      </c>
      <c r="K46" s="325"/>
    </row>
    <row r="47" spans="2:19" ht="19.5" customHeight="1">
      <c r="B47" s="266" t="s">
        <v>32</v>
      </c>
      <c r="C47" s="326">
        <v>0.5</v>
      </c>
      <c r="D47" s="326"/>
      <c r="I47" s="266" t="s">
        <v>34</v>
      </c>
      <c r="J47" s="327">
        <v>8</v>
      </c>
      <c r="K47" s="327"/>
      <c r="P47" s="266" t="s">
        <v>35</v>
      </c>
      <c r="Q47" s="328">
        <v>40788</v>
      </c>
      <c r="R47" s="328"/>
      <c r="S47" s="328"/>
    </row>
    <row r="48" ht="9.75" customHeight="1"/>
    <row r="49" spans="1:19" ht="15" customHeight="1">
      <c r="A49" s="329" t="s">
        <v>17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</row>
    <row r="50" spans="1:19" ht="81" customHeight="1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</row>
    <row r="51" ht="4.5" customHeight="1"/>
    <row r="52" spans="1:19" ht="15" customHeight="1">
      <c r="A52" s="329" t="s">
        <v>18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</row>
    <row r="53" spans="1:19" ht="6" customHeight="1">
      <c r="A53" s="331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3"/>
    </row>
    <row r="54" spans="1:19" ht="21" customHeight="1">
      <c r="A54" s="334" t="s">
        <v>2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5" t="s">
        <v>3</v>
      </c>
      <c r="L54" s="332"/>
      <c r="M54" s="332"/>
      <c r="N54" s="332"/>
      <c r="O54" s="332"/>
      <c r="P54" s="332"/>
      <c r="Q54" s="332"/>
      <c r="R54" s="332"/>
      <c r="S54" s="333"/>
    </row>
    <row r="55" spans="1:19" ht="21" customHeight="1">
      <c r="A55" s="336"/>
      <c r="B55" s="337" t="s">
        <v>27</v>
      </c>
      <c r="C55" s="338"/>
      <c r="D55" s="339"/>
      <c r="E55" s="337" t="s">
        <v>29</v>
      </c>
      <c r="F55" s="338"/>
      <c r="G55" s="338"/>
      <c r="H55" s="338"/>
      <c r="I55" s="339"/>
      <c r="J55" s="332"/>
      <c r="K55" s="340"/>
      <c r="L55" s="337" t="s">
        <v>27</v>
      </c>
      <c r="M55" s="338"/>
      <c r="N55" s="339"/>
      <c r="O55" s="337" t="s">
        <v>29</v>
      </c>
      <c r="P55" s="338"/>
      <c r="Q55" s="338"/>
      <c r="R55" s="338"/>
      <c r="S55" s="341"/>
    </row>
    <row r="56" spans="1:19" ht="21" customHeight="1">
      <c r="A56" s="342" t="s">
        <v>26</v>
      </c>
      <c r="B56" s="343" t="s">
        <v>28</v>
      </c>
      <c r="C56" s="344"/>
      <c r="D56" s="345" t="s">
        <v>30</v>
      </c>
      <c r="E56" s="343" t="s">
        <v>28</v>
      </c>
      <c r="F56" s="346"/>
      <c r="G56" s="346"/>
      <c r="H56" s="347"/>
      <c r="I56" s="345" t="s">
        <v>30</v>
      </c>
      <c r="J56" s="332"/>
      <c r="K56" s="348" t="s">
        <v>26</v>
      </c>
      <c r="L56" s="343" t="s">
        <v>28</v>
      </c>
      <c r="M56" s="344"/>
      <c r="N56" s="345" t="s">
        <v>30</v>
      </c>
      <c r="O56" s="343" t="s">
        <v>28</v>
      </c>
      <c r="P56" s="346"/>
      <c r="Q56" s="346"/>
      <c r="R56" s="347"/>
      <c r="S56" s="349" t="s">
        <v>30</v>
      </c>
    </row>
    <row r="57" spans="1:19" ht="21" customHeight="1">
      <c r="A57" s="350"/>
      <c r="B57" s="351"/>
      <c r="C57" s="351"/>
      <c r="D57" s="352"/>
      <c r="E57" s="351"/>
      <c r="F57" s="351"/>
      <c r="G57" s="351"/>
      <c r="H57" s="351"/>
      <c r="I57" s="352"/>
      <c r="J57" s="332"/>
      <c r="K57" s="353"/>
      <c r="L57" s="351"/>
      <c r="M57" s="351"/>
      <c r="N57" s="352"/>
      <c r="O57" s="351"/>
      <c r="P57" s="351"/>
      <c r="Q57" s="351"/>
      <c r="R57" s="351"/>
      <c r="S57" s="354"/>
    </row>
    <row r="58" spans="1:19" ht="21" customHeight="1">
      <c r="A58" s="350"/>
      <c r="B58" s="351"/>
      <c r="C58" s="351"/>
      <c r="D58" s="352"/>
      <c r="E58" s="351"/>
      <c r="F58" s="351"/>
      <c r="G58" s="351"/>
      <c r="H58" s="351"/>
      <c r="I58" s="352"/>
      <c r="J58" s="332"/>
      <c r="K58" s="353"/>
      <c r="L58" s="351"/>
      <c r="M58" s="351"/>
      <c r="N58" s="352"/>
      <c r="O58" s="351"/>
      <c r="P58" s="351"/>
      <c r="Q58" s="351"/>
      <c r="R58" s="351"/>
      <c r="S58" s="354"/>
    </row>
    <row r="59" spans="1:19" ht="12" customHeight="1">
      <c r="A59" s="355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7"/>
    </row>
    <row r="60" ht="4.5" customHeight="1"/>
    <row r="61" spans="1:19" ht="15" customHeight="1">
      <c r="A61" s="329" t="s">
        <v>19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</row>
    <row r="62" spans="1:19" ht="81" customHeight="1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  <row r="63" ht="4.5" customHeight="1"/>
    <row r="64" spans="1:19" ht="15" customHeight="1">
      <c r="A64" s="329" t="s">
        <v>20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</row>
    <row r="65" spans="1:19" ht="81" customHeight="1">
      <c r="A65" s="330" t="s">
        <v>194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</row>
    <row r="66" spans="1:8" ht="30" customHeight="1">
      <c r="A66" s="358"/>
      <c r="B66" s="359" t="s">
        <v>36</v>
      </c>
      <c r="C66" s="360">
        <v>40075</v>
      </c>
      <c r="D66" s="360"/>
      <c r="E66" s="360"/>
      <c r="F66" s="360"/>
      <c r="G66" s="360"/>
      <c r="H66" s="360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3">
      <selection activeCell="T21" sqref="T21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150</v>
      </c>
      <c r="M1" s="136"/>
      <c r="N1" s="136"/>
      <c r="O1" s="137" t="s">
        <v>37</v>
      </c>
      <c r="P1" s="137"/>
      <c r="Q1" s="138">
        <v>40075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151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152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153</v>
      </c>
      <c r="B8" s="163"/>
      <c r="C8" s="164">
        <v>1</v>
      </c>
      <c r="D8" s="165">
        <v>91</v>
      </c>
      <c r="E8" s="166">
        <v>42</v>
      </c>
      <c r="F8" s="166">
        <v>1</v>
      </c>
      <c r="G8" s="167">
        <f>IF(AND(ISBLANK(D8),ISBLANK(E8)),"",D8+E8)</f>
        <v>133</v>
      </c>
      <c r="H8" s="168">
        <f>IF(OR(ISNUMBER($G8),ISNUMBER($Q8)),(SIGN(N($G8)-N($Q8))+1)/2,"")</f>
        <v>0</v>
      </c>
      <c r="I8" s="169"/>
      <c r="K8" s="162" t="s">
        <v>154</v>
      </c>
      <c r="L8" s="163"/>
      <c r="M8" s="164">
        <v>1</v>
      </c>
      <c r="N8" s="165">
        <v>92</v>
      </c>
      <c r="O8" s="166">
        <v>44</v>
      </c>
      <c r="P8" s="166">
        <v>1</v>
      </c>
      <c r="Q8" s="167">
        <f>IF(AND(ISBLANK(N8),ISBLANK(O8)),"",N8+O8)</f>
        <v>136</v>
      </c>
      <c r="R8" s="168">
        <f>IF(ISNUMBER($H8),1-$H8,"")</f>
        <v>1</v>
      </c>
      <c r="S8" s="169"/>
    </row>
    <row r="9" spans="1:19" ht="12.75" customHeight="1">
      <c r="A9" s="170"/>
      <c r="B9" s="171"/>
      <c r="C9" s="172">
        <v>2</v>
      </c>
      <c r="D9" s="173">
        <v>83</v>
      </c>
      <c r="E9" s="174">
        <v>35</v>
      </c>
      <c r="F9" s="174">
        <v>3</v>
      </c>
      <c r="G9" s="175">
        <f>IF(AND(ISBLANK(D9),ISBLANK(E9)),"",D9+E9)</f>
        <v>118</v>
      </c>
      <c r="H9" s="176">
        <f>IF(OR(ISNUMBER($G9),ISNUMBER($Q9)),(SIGN(N($G9)-N($Q9))+1)/2,"")</f>
        <v>0</v>
      </c>
      <c r="I9" s="169"/>
      <c r="K9" s="170"/>
      <c r="L9" s="171"/>
      <c r="M9" s="172">
        <v>2</v>
      </c>
      <c r="N9" s="173">
        <v>89</v>
      </c>
      <c r="O9" s="174">
        <v>36</v>
      </c>
      <c r="P9" s="174">
        <v>1</v>
      </c>
      <c r="Q9" s="175">
        <f>IF(AND(ISBLANK(N9),ISBLANK(O9)),"",N9+O9)</f>
        <v>125</v>
      </c>
      <c r="R9" s="176">
        <f>IF(ISNUMBER($H9),1-$H9,"")</f>
        <v>1</v>
      </c>
      <c r="S9" s="169"/>
    </row>
    <row r="10" spans="1:19" ht="12.75" customHeight="1" thickBot="1">
      <c r="A10" s="177" t="s">
        <v>83</v>
      </c>
      <c r="B10" s="178"/>
      <c r="C10" s="172">
        <v>3</v>
      </c>
      <c r="D10" s="173">
        <v>78</v>
      </c>
      <c r="E10" s="174">
        <v>42</v>
      </c>
      <c r="F10" s="174">
        <v>2</v>
      </c>
      <c r="G10" s="175">
        <f>IF(AND(ISBLANK(D10),ISBLANK(E10)),"",D10+E10)</f>
        <v>120</v>
      </c>
      <c r="H10" s="176">
        <f>IF(OR(ISNUMBER($G10),ISNUMBER($Q10)),(SIGN(N($G10)-N($Q10))+1)/2,"")</f>
        <v>0</v>
      </c>
      <c r="I10" s="169"/>
      <c r="K10" s="177" t="s">
        <v>155</v>
      </c>
      <c r="L10" s="178"/>
      <c r="M10" s="172">
        <v>3</v>
      </c>
      <c r="N10" s="173">
        <v>83</v>
      </c>
      <c r="O10" s="174">
        <v>45</v>
      </c>
      <c r="P10" s="174">
        <v>1</v>
      </c>
      <c r="Q10" s="175">
        <f>IF(AND(ISBLANK(N10),ISBLANK(O10)),"",N10+O10)</f>
        <v>128</v>
      </c>
      <c r="R10" s="176">
        <f>IF(ISNUMBER($H10),1-$H10,"")</f>
        <v>1</v>
      </c>
      <c r="S10" s="169"/>
    </row>
    <row r="11" spans="1:19" ht="12.75" customHeight="1">
      <c r="A11" s="179"/>
      <c r="B11" s="180"/>
      <c r="C11" s="181">
        <v>4</v>
      </c>
      <c r="D11" s="182">
        <v>92</v>
      </c>
      <c r="E11" s="183">
        <v>45</v>
      </c>
      <c r="F11" s="183">
        <v>1</v>
      </c>
      <c r="G11" s="184">
        <f>IF(AND(ISBLANK(D11),ISBLANK(E11)),"",D11+E11)</f>
        <v>137</v>
      </c>
      <c r="H11" s="185">
        <f>IF(OR(ISNUMBER($G11),ISNUMBER($Q11)),(SIGN(N($G11)-N($Q11))+1)/2,"")</f>
        <v>1</v>
      </c>
      <c r="I11" s="186">
        <f>IF(ISNUMBER(H12),(SIGN(1000*($H12-$R12)+$G12-$Q12)+1)/2,"")</f>
        <v>0</v>
      </c>
      <c r="K11" s="179"/>
      <c r="L11" s="180"/>
      <c r="M11" s="181">
        <v>4</v>
      </c>
      <c r="N11" s="182">
        <v>65</v>
      </c>
      <c r="O11" s="183">
        <v>36</v>
      </c>
      <c r="P11" s="183">
        <v>2</v>
      </c>
      <c r="Q11" s="184">
        <f>IF(AND(ISBLANK(N11),ISBLANK(O11)),"",N11+O11)</f>
        <v>101</v>
      </c>
      <c r="R11" s="185">
        <f>IF(ISNUMBER($H11),1-$H11,"")</f>
        <v>0</v>
      </c>
      <c r="S11" s="186">
        <f>IF(ISNUMBER($I11),1-$I11,"")</f>
        <v>1</v>
      </c>
    </row>
    <row r="12" spans="1:19" ht="15.75" customHeight="1" thickBot="1">
      <c r="A12" s="187">
        <v>11923</v>
      </c>
      <c r="B12" s="188"/>
      <c r="C12" s="189" t="s">
        <v>12</v>
      </c>
      <c r="D12" s="190">
        <f>IF(ISNUMBER($G12),SUM(D8:D11),"")</f>
        <v>344</v>
      </c>
      <c r="E12" s="191">
        <f>IF(ISNUMBER($G12),SUM(E8:E11),"")</f>
        <v>164</v>
      </c>
      <c r="F12" s="191">
        <f>IF(ISNUMBER($G12),SUM(F8:F11),"")</f>
        <v>7</v>
      </c>
      <c r="G12" s="192">
        <f>IF(SUM($G8:$G11)+SUM($Q8:$Q11)&gt;0,SUM(G8:G11),"")</f>
        <v>508</v>
      </c>
      <c r="H12" s="190">
        <f>IF(ISNUMBER($G12),SUM(H8:H11),"")</f>
        <v>1</v>
      </c>
      <c r="I12" s="193"/>
      <c r="K12" s="187">
        <v>8422</v>
      </c>
      <c r="L12" s="188"/>
      <c r="M12" s="189" t="s">
        <v>12</v>
      </c>
      <c r="N12" s="190">
        <f>IF(ISNUMBER($G12),SUM(N8:N11),"")</f>
        <v>329</v>
      </c>
      <c r="O12" s="191">
        <f>IF(ISNUMBER($G12),SUM(O8:O11),"")</f>
        <v>161</v>
      </c>
      <c r="P12" s="191">
        <f>IF(ISNUMBER($G12),SUM(P8:P11),"")</f>
        <v>5</v>
      </c>
      <c r="Q12" s="192">
        <f>IF(SUM($G8:$G11)+SUM($Q8:$Q11)&gt;0,SUM(Q8:Q11),"")</f>
        <v>490</v>
      </c>
      <c r="R12" s="190">
        <f>IF(ISNUMBER($G12),SUM(R8:R11),"")</f>
        <v>3</v>
      </c>
      <c r="S12" s="193"/>
    </row>
    <row r="13" spans="1:19" ht="12.75" customHeight="1">
      <c r="A13" s="162" t="s">
        <v>156</v>
      </c>
      <c r="B13" s="163"/>
      <c r="C13" s="164">
        <v>1</v>
      </c>
      <c r="D13" s="165">
        <v>93</v>
      </c>
      <c r="E13" s="166">
        <v>43</v>
      </c>
      <c r="F13" s="166">
        <v>1</v>
      </c>
      <c r="G13" s="167">
        <f>IF(AND(ISBLANK(D13),ISBLANK(E13)),"",D13+E13)</f>
        <v>136</v>
      </c>
      <c r="H13" s="168">
        <f>IF(OR(ISNUMBER($G13),ISNUMBER($Q13)),(SIGN(N($G13)-N($Q13))+1)/2,"")</f>
        <v>1</v>
      </c>
      <c r="I13" s="169"/>
      <c r="K13" s="162" t="s">
        <v>154</v>
      </c>
      <c r="L13" s="163"/>
      <c r="M13" s="164">
        <v>1</v>
      </c>
      <c r="N13" s="165">
        <v>81</v>
      </c>
      <c r="O13" s="166">
        <v>42</v>
      </c>
      <c r="P13" s="166">
        <v>2</v>
      </c>
      <c r="Q13" s="167">
        <f>IF(AND(ISBLANK(N13),ISBLANK(O13)),"",N13+O13)</f>
        <v>123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101</v>
      </c>
      <c r="E14" s="174">
        <v>26</v>
      </c>
      <c r="F14" s="174">
        <v>5</v>
      </c>
      <c r="G14" s="175">
        <f>IF(AND(ISBLANK(D14),ISBLANK(E14)),"",D14+E14)</f>
        <v>127</v>
      </c>
      <c r="H14" s="176">
        <f>IF(OR(ISNUMBER($G14),ISNUMBER($Q14)),(SIGN(N($G14)-N($Q14))+1)/2,"")</f>
        <v>0</v>
      </c>
      <c r="I14" s="169"/>
      <c r="K14" s="170"/>
      <c r="L14" s="171"/>
      <c r="M14" s="172">
        <v>2</v>
      </c>
      <c r="N14" s="173">
        <v>98</v>
      </c>
      <c r="O14" s="174">
        <v>36</v>
      </c>
      <c r="P14" s="174">
        <v>3</v>
      </c>
      <c r="Q14" s="175">
        <f>IF(AND(ISBLANK(N14),ISBLANK(O14)),"",N14+O14)</f>
        <v>134</v>
      </c>
      <c r="R14" s="176">
        <f>IF(ISNUMBER($H14),1-$H14,"")</f>
        <v>1</v>
      </c>
      <c r="S14" s="169"/>
    </row>
    <row r="15" spans="1:19" ht="12.75" customHeight="1" thickBot="1">
      <c r="A15" s="177" t="s">
        <v>51</v>
      </c>
      <c r="B15" s="178"/>
      <c r="C15" s="172">
        <v>3</v>
      </c>
      <c r="D15" s="173">
        <v>89</v>
      </c>
      <c r="E15" s="174">
        <v>43</v>
      </c>
      <c r="F15" s="174">
        <v>2</v>
      </c>
      <c r="G15" s="175">
        <f>IF(AND(ISBLANK(D15),ISBLANK(E15)),"",D15+E15)</f>
        <v>132</v>
      </c>
      <c r="H15" s="176">
        <f>IF(OR(ISNUMBER($G15),ISNUMBER($Q15)),(SIGN(N($G15)-N($Q15))+1)/2,"")</f>
        <v>1</v>
      </c>
      <c r="I15" s="169"/>
      <c r="K15" s="177" t="s">
        <v>157</v>
      </c>
      <c r="L15" s="178"/>
      <c r="M15" s="172">
        <v>3</v>
      </c>
      <c r="N15" s="173">
        <v>92</v>
      </c>
      <c r="O15" s="174">
        <v>26</v>
      </c>
      <c r="P15" s="174">
        <v>4</v>
      </c>
      <c r="Q15" s="175">
        <f>IF(AND(ISBLANK(N15),ISBLANK(O15)),"",N15+O15)</f>
        <v>118</v>
      </c>
      <c r="R15" s="176">
        <f>IF(ISNUMBER($H15),1-$H15,"")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80</v>
      </c>
      <c r="E16" s="183">
        <v>51</v>
      </c>
      <c r="F16" s="183">
        <v>2</v>
      </c>
      <c r="G16" s="184">
        <f>IF(AND(ISBLANK(D16),ISBLANK(E16)),"",D16+E16)</f>
        <v>131</v>
      </c>
      <c r="H16" s="185">
        <f>IF(OR(ISNUMBER($G16),ISNUMBER($Q16)),(SIGN(N($G16)-N($Q16))+1)/2,"")</f>
        <v>1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77</v>
      </c>
      <c r="O16" s="183">
        <v>45</v>
      </c>
      <c r="P16" s="183">
        <v>1</v>
      </c>
      <c r="Q16" s="184">
        <f>IF(AND(ISBLANK(N16),ISBLANK(O16)),"",N16+O16)</f>
        <v>122</v>
      </c>
      <c r="R16" s="185">
        <f>IF(ISNUMBER($H16),1-$H16,"")</f>
        <v>0</v>
      </c>
      <c r="S16" s="186">
        <f>IF(ISNUMBER($I16),1-$I16,"")</f>
        <v>0</v>
      </c>
    </row>
    <row r="17" spans="1:19" ht="15.75" customHeight="1" thickBot="1">
      <c r="A17" s="187">
        <v>12162</v>
      </c>
      <c r="B17" s="188"/>
      <c r="C17" s="189" t="s">
        <v>12</v>
      </c>
      <c r="D17" s="190">
        <f>IF(ISNUMBER($G17),SUM(D13:D16),"")</f>
        <v>363</v>
      </c>
      <c r="E17" s="191">
        <f>IF(ISNUMBER($G17),SUM(E13:E16),"")</f>
        <v>163</v>
      </c>
      <c r="F17" s="191">
        <f>IF(ISNUMBER($G17),SUM(F13:F16),"")</f>
        <v>10</v>
      </c>
      <c r="G17" s="192">
        <f>IF(SUM($G13:$G16)+SUM($Q13:$Q16)&gt;0,SUM(G13:G16),"")</f>
        <v>526</v>
      </c>
      <c r="H17" s="190">
        <f>IF(ISNUMBER($G17),SUM(H13:H16),"")</f>
        <v>3</v>
      </c>
      <c r="I17" s="193"/>
      <c r="K17" s="187">
        <v>14686</v>
      </c>
      <c r="L17" s="188"/>
      <c r="M17" s="189" t="s">
        <v>12</v>
      </c>
      <c r="N17" s="190">
        <f>IF(ISNUMBER($G17),SUM(N13:N16),"")</f>
        <v>348</v>
      </c>
      <c r="O17" s="191">
        <f>IF(ISNUMBER($G17),SUM(O13:O16),"")</f>
        <v>149</v>
      </c>
      <c r="P17" s="191">
        <f>IF(ISNUMBER($G17),SUM(P13:P16),"")</f>
        <v>10</v>
      </c>
      <c r="Q17" s="192">
        <f>IF(SUM($G13:$G16)+SUM($Q13:$Q16)&gt;0,SUM(Q13:Q16),"")</f>
        <v>497</v>
      </c>
      <c r="R17" s="190">
        <f>IF(ISNUMBER($G17),SUM(R13:R16),"")</f>
        <v>1</v>
      </c>
      <c r="S17" s="193"/>
    </row>
    <row r="18" spans="1:19" ht="12.75" customHeight="1">
      <c r="A18" s="162" t="s">
        <v>158</v>
      </c>
      <c r="B18" s="163"/>
      <c r="C18" s="164">
        <v>1</v>
      </c>
      <c r="D18" s="165">
        <v>91</v>
      </c>
      <c r="E18" s="166">
        <v>61</v>
      </c>
      <c r="F18" s="166">
        <v>0</v>
      </c>
      <c r="G18" s="167">
        <f>IF(AND(ISBLANK(D18),ISBLANK(E18)),"",D18+E18)</f>
        <v>152</v>
      </c>
      <c r="H18" s="168">
        <f>IF(OR(ISNUMBER($G18),ISNUMBER($Q18)),(SIGN(N($G18)-N($Q18))+1)/2,"")</f>
        <v>1</v>
      </c>
      <c r="I18" s="169"/>
      <c r="K18" s="162" t="s">
        <v>159</v>
      </c>
      <c r="L18" s="163"/>
      <c r="M18" s="164">
        <v>1</v>
      </c>
      <c r="N18" s="165">
        <v>90</v>
      </c>
      <c r="O18" s="166">
        <v>26</v>
      </c>
      <c r="P18" s="166">
        <v>2</v>
      </c>
      <c r="Q18" s="167">
        <f>IF(AND(ISBLANK(N18),ISBLANK(O18)),"",N18+O18)</f>
        <v>116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96</v>
      </c>
      <c r="E19" s="174">
        <v>40</v>
      </c>
      <c r="F19" s="174">
        <v>1</v>
      </c>
      <c r="G19" s="175">
        <f>IF(AND(ISBLANK(D19),ISBLANK(E19)),"",D19+E19)</f>
        <v>136</v>
      </c>
      <c r="H19" s="176">
        <f>IF(OR(ISNUMBER($G19),ISNUMBER($Q19)),(SIGN(N($G19)-N($Q19))+1)/2,"")</f>
        <v>1</v>
      </c>
      <c r="I19" s="169"/>
      <c r="K19" s="170"/>
      <c r="L19" s="171"/>
      <c r="M19" s="172">
        <v>2</v>
      </c>
      <c r="N19" s="173">
        <v>88</v>
      </c>
      <c r="O19" s="174">
        <v>36</v>
      </c>
      <c r="P19" s="174">
        <v>4</v>
      </c>
      <c r="Q19" s="175">
        <f>IF(AND(ISBLANK(N19),ISBLANK(O19)),"",N19+O19)</f>
        <v>124</v>
      </c>
      <c r="R19" s="176">
        <f>IF(ISNUMBER($H19),1-$H19,"")</f>
        <v>0</v>
      </c>
      <c r="S19" s="169"/>
    </row>
    <row r="20" spans="1:19" ht="12.75" customHeight="1" thickBot="1">
      <c r="A20" s="177" t="s">
        <v>131</v>
      </c>
      <c r="B20" s="178"/>
      <c r="C20" s="172">
        <v>3</v>
      </c>
      <c r="D20" s="173">
        <v>90</v>
      </c>
      <c r="E20" s="174">
        <v>36</v>
      </c>
      <c r="F20" s="174">
        <v>1</v>
      </c>
      <c r="G20" s="175">
        <f>IF(AND(ISBLANK(D20),ISBLANK(E20)),"",D20+E20)</f>
        <v>126</v>
      </c>
      <c r="H20" s="176">
        <f>IF(OR(ISNUMBER($G20),ISNUMBER($Q20)),(SIGN(N($G20)-N($Q20))+1)/2,"")</f>
        <v>0</v>
      </c>
      <c r="I20" s="169"/>
      <c r="K20" s="177" t="s">
        <v>136</v>
      </c>
      <c r="L20" s="178"/>
      <c r="M20" s="172">
        <v>3</v>
      </c>
      <c r="N20" s="173">
        <v>94</v>
      </c>
      <c r="O20" s="174">
        <v>52</v>
      </c>
      <c r="P20" s="174">
        <v>3</v>
      </c>
      <c r="Q20" s="175">
        <f>IF(AND(ISBLANK(N20),ISBLANK(O20)),"",N20+O20)</f>
        <v>146</v>
      </c>
      <c r="R20" s="176">
        <f>IF(ISNUMBER($H20),1-$H20,"")</f>
        <v>1</v>
      </c>
      <c r="S20" s="169"/>
    </row>
    <row r="21" spans="1:19" ht="12.75" customHeight="1">
      <c r="A21" s="179"/>
      <c r="B21" s="180"/>
      <c r="C21" s="181">
        <v>4</v>
      </c>
      <c r="D21" s="182">
        <v>91</v>
      </c>
      <c r="E21" s="183">
        <v>50</v>
      </c>
      <c r="F21" s="183">
        <v>1</v>
      </c>
      <c r="G21" s="184">
        <f>IF(AND(ISBLANK(D21),ISBLANK(E21)),"",D21+E21)</f>
        <v>141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79</v>
      </c>
      <c r="O21" s="183">
        <v>35</v>
      </c>
      <c r="P21" s="183">
        <v>0</v>
      </c>
      <c r="Q21" s="184">
        <f>IF(AND(ISBLANK(N21),ISBLANK(O21)),"",N21+O21)</f>
        <v>114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10860</v>
      </c>
      <c r="B22" s="188"/>
      <c r="C22" s="189" t="s">
        <v>12</v>
      </c>
      <c r="D22" s="190">
        <f>IF(ISNUMBER($G22),SUM(D18:D21),"")</f>
        <v>368</v>
      </c>
      <c r="E22" s="191">
        <f>IF(ISNUMBER($G22),SUM(E18:E21),"")</f>
        <v>187</v>
      </c>
      <c r="F22" s="191">
        <f>IF(ISNUMBER($G22),SUM(F18:F21),"")</f>
        <v>3</v>
      </c>
      <c r="G22" s="192">
        <f>IF(SUM($G18:$G21)+SUM($Q18:$Q21)&gt;0,SUM(G18:G21),"")</f>
        <v>555</v>
      </c>
      <c r="H22" s="190">
        <f>IF(ISNUMBER($G22),SUM(H18:H21),"")</f>
        <v>3</v>
      </c>
      <c r="I22" s="193"/>
      <c r="K22" s="187">
        <v>8046</v>
      </c>
      <c r="L22" s="188"/>
      <c r="M22" s="189" t="s">
        <v>12</v>
      </c>
      <c r="N22" s="190">
        <f>IF(ISNUMBER($G22),SUM(N18:N21),"")</f>
        <v>351</v>
      </c>
      <c r="O22" s="191">
        <f>IF(ISNUMBER($G22),SUM(O18:O21),"")</f>
        <v>149</v>
      </c>
      <c r="P22" s="191">
        <f>IF(ISNUMBER($G22),SUM(P18:P21),"")</f>
        <v>9</v>
      </c>
      <c r="Q22" s="192">
        <f>IF(SUM($G18:$G21)+SUM($Q18:$Q21)&gt;0,SUM(Q18:Q21),"")</f>
        <v>500</v>
      </c>
      <c r="R22" s="190">
        <f>IF(ISNUMBER($G22),SUM(R18:R21),"")</f>
        <v>1</v>
      </c>
      <c r="S22" s="193"/>
    </row>
    <row r="23" spans="1:19" ht="12.75" customHeight="1">
      <c r="A23" s="162" t="s">
        <v>160</v>
      </c>
      <c r="B23" s="163"/>
      <c r="C23" s="164">
        <v>1</v>
      </c>
      <c r="D23" s="165">
        <v>88</v>
      </c>
      <c r="E23" s="166">
        <v>45</v>
      </c>
      <c r="F23" s="166">
        <v>1</v>
      </c>
      <c r="G23" s="167">
        <f>IF(AND(ISBLANK(D23),ISBLANK(E23)),"",D23+E23)</f>
        <v>133</v>
      </c>
      <c r="H23" s="168">
        <f>IF(OR(ISNUMBER($G23),ISNUMBER($Q23)),(SIGN(N($G23)-N($Q23))+1)/2,"")</f>
        <v>0</v>
      </c>
      <c r="I23" s="169"/>
      <c r="K23" s="162" t="s">
        <v>161</v>
      </c>
      <c r="L23" s="163"/>
      <c r="M23" s="164">
        <v>1</v>
      </c>
      <c r="N23" s="165">
        <v>84</v>
      </c>
      <c r="O23" s="166">
        <v>53</v>
      </c>
      <c r="P23" s="166">
        <v>1</v>
      </c>
      <c r="Q23" s="167">
        <f>IF(AND(ISBLANK(N23),ISBLANK(O23)),"",N23+O23)</f>
        <v>137</v>
      </c>
      <c r="R23" s="168">
        <f>IF(ISNUMBER($H23),1-$H23,"")</f>
        <v>1</v>
      </c>
      <c r="S23" s="169"/>
    </row>
    <row r="24" spans="1:19" ht="12.75" customHeight="1">
      <c r="A24" s="170"/>
      <c r="B24" s="171"/>
      <c r="C24" s="172">
        <v>2</v>
      </c>
      <c r="D24" s="173">
        <v>103</v>
      </c>
      <c r="E24" s="174">
        <v>42</v>
      </c>
      <c r="F24" s="174">
        <v>0</v>
      </c>
      <c r="G24" s="175">
        <f>IF(AND(ISBLANK(D24),ISBLANK(E24)),"",D24+E24)</f>
        <v>145</v>
      </c>
      <c r="H24" s="176">
        <f>IF(OR(ISNUMBER($G24),ISNUMBER($Q24)),(SIGN(N($G24)-N($Q24))+1)/2,"")</f>
        <v>1</v>
      </c>
      <c r="I24" s="169"/>
      <c r="K24" s="170"/>
      <c r="L24" s="171"/>
      <c r="M24" s="172">
        <v>2</v>
      </c>
      <c r="N24" s="173">
        <v>91</v>
      </c>
      <c r="O24" s="174">
        <v>51</v>
      </c>
      <c r="P24" s="174">
        <v>1</v>
      </c>
      <c r="Q24" s="175">
        <f>IF(AND(ISBLANK(N24),ISBLANK(O24)),"",N24+O24)</f>
        <v>142</v>
      </c>
      <c r="R24" s="176">
        <f>IF(ISNUMBER($H24),1-$H24,"")</f>
        <v>0</v>
      </c>
      <c r="S24" s="169"/>
    </row>
    <row r="25" spans="1:19" ht="12.75" customHeight="1" thickBot="1">
      <c r="A25" s="177" t="s">
        <v>136</v>
      </c>
      <c r="B25" s="178"/>
      <c r="C25" s="172">
        <v>3</v>
      </c>
      <c r="D25" s="173">
        <v>92</v>
      </c>
      <c r="E25" s="174">
        <v>43</v>
      </c>
      <c r="F25" s="174">
        <v>2</v>
      </c>
      <c r="G25" s="175">
        <f>IF(AND(ISBLANK(D25),ISBLANK(E25)),"",D25+E25)</f>
        <v>135</v>
      </c>
      <c r="H25" s="176">
        <f>IF(OR(ISNUMBER($G25),ISNUMBER($Q25)),(SIGN(N($G25)-N($Q25))+1)/2,"")</f>
        <v>0</v>
      </c>
      <c r="I25" s="169"/>
      <c r="K25" s="177" t="s">
        <v>162</v>
      </c>
      <c r="L25" s="178"/>
      <c r="M25" s="172">
        <v>3</v>
      </c>
      <c r="N25" s="173">
        <v>95</v>
      </c>
      <c r="O25" s="174">
        <v>45</v>
      </c>
      <c r="P25" s="174">
        <v>1</v>
      </c>
      <c r="Q25" s="175">
        <f>IF(AND(ISBLANK(N25),ISBLANK(O25)),"",N25+O25)</f>
        <v>140</v>
      </c>
      <c r="R25" s="176">
        <f>IF(ISNUMBER($H25),1-$H25,"")</f>
        <v>1</v>
      </c>
      <c r="S25" s="169"/>
    </row>
    <row r="26" spans="1:19" ht="12.75" customHeight="1">
      <c r="A26" s="179"/>
      <c r="B26" s="180"/>
      <c r="C26" s="181">
        <v>4</v>
      </c>
      <c r="D26" s="182">
        <v>97</v>
      </c>
      <c r="E26" s="183">
        <v>31</v>
      </c>
      <c r="F26" s="183">
        <v>4</v>
      </c>
      <c r="G26" s="184">
        <f>IF(AND(ISBLANK(D26),ISBLANK(E26)),"",D26+E26)</f>
        <v>128</v>
      </c>
      <c r="H26" s="185">
        <f>IF(OR(ISNUMBER($G26),ISNUMBER($Q26)),(SIGN(N($G26)-N($Q26))+1)/2,"")</f>
        <v>1</v>
      </c>
      <c r="I26" s="186">
        <f>IF(ISNUMBER(H27),(SIGN(1000*($H27-$R27)+$G27-$Q27)+1)/2,"")</f>
        <v>0</v>
      </c>
      <c r="K26" s="179"/>
      <c r="L26" s="180"/>
      <c r="M26" s="181">
        <v>4</v>
      </c>
      <c r="N26" s="182">
        <v>91</v>
      </c>
      <c r="O26" s="183">
        <v>36</v>
      </c>
      <c r="P26" s="183">
        <v>2</v>
      </c>
      <c r="Q26" s="184">
        <f>IF(AND(ISBLANK(N26),ISBLANK(O26)),"",N26+O26)</f>
        <v>127</v>
      </c>
      <c r="R26" s="185">
        <f>IF(ISNUMBER($H26),1-$H26,"")</f>
        <v>0</v>
      </c>
      <c r="S26" s="186">
        <f>IF(ISNUMBER($I26),1-$I26,"")</f>
        <v>1</v>
      </c>
    </row>
    <row r="27" spans="1:19" ht="15.75" customHeight="1" thickBot="1">
      <c r="A27" s="187">
        <v>16936</v>
      </c>
      <c r="B27" s="188"/>
      <c r="C27" s="189" t="s">
        <v>12</v>
      </c>
      <c r="D27" s="190">
        <f>IF(ISNUMBER($G27),SUM(D23:D26),"")</f>
        <v>380</v>
      </c>
      <c r="E27" s="191">
        <f>IF(ISNUMBER($G27),SUM(E23:E26),"")</f>
        <v>161</v>
      </c>
      <c r="F27" s="191">
        <f>IF(ISNUMBER($G27),SUM(F23:F26),"")</f>
        <v>7</v>
      </c>
      <c r="G27" s="192">
        <f>IF(SUM($G23:$G26)+SUM($Q23:$Q26)&gt;0,SUM(G23:G26),"")</f>
        <v>541</v>
      </c>
      <c r="H27" s="190">
        <f>IF(ISNUMBER($G27),SUM(H23:H26),"")</f>
        <v>2</v>
      </c>
      <c r="I27" s="193"/>
      <c r="K27" s="187">
        <v>8423</v>
      </c>
      <c r="L27" s="188"/>
      <c r="M27" s="189" t="s">
        <v>12</v>
      </c>
      <c r="N27" s="190">
        <f>IF(ISNUMBER($G27),SUM(N23:N26),"")</f>
        <v>361</v>
      </c>
      <c r="O27" s="191">
        <f>IF(ISNUMBER($G27),SUM(O23:O26),"")</f>
        <v>185</v>
      </c>
      <c r="P27" s="191">
        <f>IF(ISNUMBER($G27),SUM(P23:P26),"")</f>
        <v>5</v>
      </c>
      <c r="Q27" s="192">
        <f>IF(SUM($G23:$G26)+SUM($Q23:$Q26)&gt;0,SUM(Q23:Q26),"")</f>
        <v>546</v>
      </c>
      <c r="R27" s="190">
        <f>IF(ISNUMBER($G27),SUM(R23:R26),"")</f>
        <v>2</v>
      </c>
      <c r="S27" s="193"/>
    </row>
    <row r="28" spans="1:19" ht="12.75" customHeight="1">
      <c r="A28" s="162" t="s">
        <v>163</v>
      </c>
      <c r="B28" s="163"/>
      <c r="C28" s="164">
        <v>1</v>
      </c>
      <c r="D28" s="165">
        <v>91</v>
      </c>
      <c r="E28" s="166">
        <v>53</v>
      </c>
      <c r="F28" s="166">
        <v>0</v>
      </c>
      <c r="G28" s="167">
        <f>IF(AND(ISBLANK(D28),ISBLANK(E28)),"",D28+E28)</f>
        <v>144</v>
      </c>
      <c r="H28" s="168">
        <f>IF(OR(ISNUMBER($G28),ISNUMBER($Q28)),(SIGN(N($G28)-N($Q28))+1)/2,"")</f>
        <v>1</v>
      </c>
      <c r="I28" s="169"/>
      <c r="K28" s="162" t="s">
        <v>164</v>
      </c>
      <c r="L28" s="163"/>
      <c r="M28" s="164">
        <v>1</v>
      </c>
      <c r="N28" s="165">
        <v>87</v>
      </c>
      <c r="O28" s="166">
        <v>44</v>
      </c>
      <c r="P28" s="166">
        <v>0</v>
      </c>
      <c r="Q28" s="167">
        <f>IF(AND(ISBLANK(N28),ISBLANK(O28)),"",N28+O28)</f>
        <v>131</v>
      </c>
      <c r="R28" s="168">
        <f>IF(ISNUMBER($H28),1-$H28,"")</f>
        <v>0</v>
      </c>
      <c r="S28" s="169"/>
    </row>
    <row r="29" spans="1:19" ht="12.75" customHeight="1">
      <c r="A29" s="170"/>
      <c r="B29" s="171"/>
      <c r="C29" s="172">
        <v>2</v>
      </c>
      <c r="D29" s="173">
        <v>92</v>
      </c>
      <c r="E29" s="174">
        <v>34</v>
      </c>
      <c r="F29" s="174">
        <v>1</v>
      </c>
      <c r="G29" s="175">
        <f>IF(AND(ISBLANK(D29),ISBLANK(E29)),"",D29+E29)</f>
        <v>126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94</v>
      </c>
      <c r="O29" s="174">
        <v>42</v>
      </c>
      <c r="P29" s="174">
        <v>1</v>
      </c>
      <c r="Q29" s="175">
        <f>IF(AND(ISBLANK(N29),ISBLANK(O29)),"",N29+O29)</f>
        <v>136</v>
      </c>
      <c r="R29" s="176">
        <f>IF(ISNUMBER($H29),1-$H29,"")</f>
        <v>1</v>
      </c>
      <c r="S29" s="169"/>
    </row>
    <row r="30" spans="1:19" ht="12.75" customHeight="1" thickBot="1">
      <c r="A30" s="177" t="s">
        <v>165</v>
      </c>
      <c r="B30" s="178"/>
      <c r="C30" s="172">
        <v>3</v>
      </c>
      <c r="D30" s="173">
        <v>76</v>
      </c>
      <c r="E30" s="174">
        <v>34</v>
      </c>
      <c r="F30" s="174">
        <v>1</v>
      </c>
      <c r="G30" s="175">
        <f>IF(AND(ISBLANK(D30),ISBLANK(E30)),"",D30+E30)</f>
        <v>110</v>
      </c>
      <c r="H30" s="176">
        <f>IF(OR(ISNUMBER($G30),ISNUMBER($Q30)),(SIGN(N($G30)-N($Q30))+1)/2,"")</f>
        <v>0</v>
      </c>
      <c r="I30" s="169"/>
      <c r="K30" s="177" t="s">
        <v>166</v>
      </c>
      <c r="L30" s="178"/>
      <c r="M30" s="172">
        <v>3</v>
      </c>
      <c r="N30" s="173">
        <v>88</v>
      </c>
      <c r="O30" s="174">
        <v>50</v>
      </c>
      <c r="P30" s="174">
        <v>1</v>
      </c>
      <c r="Q30" s="175">
        <f>IF(AND(ISBLANK(N30),ISBLANK(O30)),"",N30+O30)</f>
        <v>138</v>
      </c>
      <c r="R30" s="176">
        <f>IF(ISNUMBER($H30),1-$H30,"")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102</v>
      </c>
      <c r="E31" s="183">
        <v>63</v>
      </c>
      <c r="F31" s="183">
        <v>0</v>
      </c>
      <c r="G31" s="184">
        <f>IF(AND(ISBLANK(D31),ISBLANK(E31)),"",D31+E31)</f>
        <v>165</v>
      </c>
      <c r="H31" s="185">
        <f>IF(OR(ISNUMBER($G31),ISNUMBER($Q31)),(SIGN(N($G31)-N($Q31))+1)/2,"")</f>
        <v>1</v>
      </c>
      <c r="I31" s="186">
        <f>IF(ISNUMBER(H32),(SIGN(1000*($H32-$R32)+$G32-$Q32)+1)/2,"")</f>
        <v>1</v>
      </c>
      <c r="K31" s="179"/>
      <c r="L31" s="180"/>
      <c r="M31" s="181">
        <v>4</v>
      </c>
      <c r="N31" s="182">
        <v>91</v>
      </c>
      <c r="O31" s="183">
        <v>34</v>
      </c>
      <c r="P31" s="183">
        <v>2</v>
      </c>
      <c r="Q31" s="184">
        <f>IF(AND(ISBLANK(N31),ISBLANK(O31)),"",N31+O31)</f>
        <v>125</v>
      </c>
      <c r="R31" s="185">
        <f>IF(ISNUMBER($H31),1-$H31,"")</f>
        <v>0</v>
      </c>
      <c r="S31" s="186">
        <f>IF(ISNUMBER($I31),1-$I31,"")</f>
        <v>0</v>
      </c>
    </row>
    <row r="32" spans="1:19" ht="15.75" customHeight="1" thickBot="1">
      <c r="A32" s="187">
        <v>14148</v>
      </c>
      <c r="B32" s="188"/>
      <c r="C32" s="189" t="s">
        <v>12</v>
      </c>
      <c r="D32" s="190">
        <f>IF(ISNUMBER($G32),SUM(D28:D31),"")</f>
        <v>361</v>
      </c>
      <c r="E32" s="191">
        <f>IF(ISNUMBER($G32),SUM(E28:E31),"")</f>
        <v>184</v>
      </c>
      <c r="F32" s="191">
        <f>IF(ISNUMBER($G32),SUM(F28:F31),"")</f>
        <v>2</v>
      </c>
      <c r="G32" s="192">
        <f>IF(SUM($G28:$G31)+SUM($Q28:$Q31)&gt;0,SUM(G28:G31),"")</f>
        <v>545</v>
      </c>
      <c r="H32" s="190">
        <f>IF(ISNUMBER($G32),SUM(H28:H31),"")</f>
        <v>2</v>
      </c>
      <c r="I32" s="193"/>
      <c r="K32" s="187">
        <v>8424</v>
      </c>
      <c r="L32" s="188"/>
      <c r="M32" s="189" t="s">
        <v>12</v>
      </c>
      <c r="N32" s="190">
        <f>IF(ISNUMBER($G32),SUM(N28:N31),"")</f>
        <v>360</v>
      </c>
      <c r="O32" s="191">
        <f>IF(ISNUMBER($G32),SUM(O28:O31),"")</f>
        <v>170</v>
      </c>
      <c r="P32" s="191">
        <f>IF(ISNUMBER($G32),SUM(P28:P31),"")</f>
        <v>4</v>
      </c>
      <c r="Q32" s="192">
        <f>IF(SUM($G28:$G31)+SUM($Q28:$Q31)&gt;0,SUM(Q28:Q31),"")</f>
        <v>530</v>
      </c>
      <c r="R32" s="190">
        <f>IF(ISNUMBER($G32),SUM(R28:R31),"")</f>
        <v>2</v>
      </c>
      <c r="S32" s="193"/>
    </row>
    <row r="33" spans="1:19" ht="12.75" customHeight="1">
      <c r="A33" s="162" t="s">
        <v>167</v>
      </c>
      <c r="B33" s="163"/>
      <c r="C33" s="164">
        <v>1</v>
      </c>
      <c r="D33" s="165">
        <v>90</v>
      </c>
      <c r="E33" s="166">
        <v>53</v>
      </c>
      <c r="F33" s="166">
        <v>0</v>
      </c>
      <c r="G33" s="167">
        <f>IF(AND(ISBLANK(D33),ISBLANK(E33)),"",D33+E33)</f>
        <v>143</v>
      </c>
      <c r="H33" s="168">
        <f>IF(OR(ISNUMBER($G33),ISNUMBER($Q33)),(SIGN(N($G33)-N($Q33))+1)/2,"")</f>
        <v>0</v>
      </c>
      <c r="I33" s="169"/>
      <c r="K33" s="162" t="s">
        <v>168</v>
      </c>
      <c r="L33" s="163"/>
      <c r="M33" s="164">
        <v>1</v>
      </c>
      <c r="N33" s="165">
        <v>100</v>
      </c>
      <c r="O33" s="166">
        <v>52</v>
      </c>
      <c r="P33" s="166">
        <v>0</v>
      </c>
      <c r="Q33" s="167">
        <f>IF(AND(ISBLANK(N33),ISBLANK(O33)),"",N33+O33)</f>
        <v>152</v>
      </c>
      <c r="R33" s="168">
        <f>IF(ISNUMBER($H33),1-$H33,"")</f>
        <v>1</v>
      </c>
      <c r="S33" s="169"/>
    </row>
    <row r="34" spans="1:19" ht="12.75" customHeight="1">
      <c r="A34" s="170"/>
      <c r="B34" s="171"/>
      <c r="C34" s="172">
        <v>2</v>
      </c>
      <c r="D34" s="173">
        <v>96</v>
      </c>
      <c r="E34" s="174">
        <v>44</v>
      </c>
      <c r="F34" s="174">
        <v>2</v>
      </c>
      <c r="G34" s="175">
        <f>IF(AND(ISBLANK(D34),ISBLANK(E34)),"",D34+E34)</f>
        <v>140</v>
      </c>
      <c r="H34" s="176">
        <f>IF(OR(ISNUMBER($G34),ISNUMBER($Q34)),(SIGN(N($G34)-N($Q34))+1)/2,"")</f>
        <v>1</v>
      </c>
      <c r="I34" s="169"/>
      <c r="K34" s="170"/>
      <c r="L34" s="171"/>
      <c r="M34" s="172">
        <v>2</v>
      </c>
      <c r="N34" s="173">
        <v>95</v>
      </c>
      <c r="O34" s="174">
        <v>44</v>
      </c>
      <c r="P34" s="174">
        <v>1</v>
      </c>
      <c r="Q34" s="175">
        <f>IF(AND(ISBLANK(N34),ISBLANK(O34)),"",N34+O34)</f>
        <v>139</v>
      </c>
      <c r="R34" s="176">
        <f>IF(ISNUMBER($H34),1-$H34,"")</f>
        <v>0</v>
      </c>
      <c r="S34" s="169"/>
    </row>
    <row r="35" spans="1:19" ht="12.75" customHeight="1" thickBot="1">
      <c r="A35" s="177" t="s">
        <v>169</v>
      </c>
      <c r="B35" s="178"/>
      <c r="C35" s="172">
        <v>3</v>
      </c>
      <c r="D35" s="173">
        <v>86</v>
      </c>
      <c r="E35" s="174">
        <v>43</v>
      </c>
      <c r="F35" s="174">
        <v>1</v>
      </c>
      <c r="G35" s="175">
        <f>IF(AND(ISBLANK(D35),ISBLANK(E35)),"",D35+E35)</f>
        <v>129</v>
      </c>
      <c r="H35" s="176">
        <f>IF(OR(ISNUMBER($G35),ISNUMBER($Q35)),(SIGN(N($G35)-N($Q35))+1)/2,"")</f>
        <v>0</v>
      </c>
      <c r="I35" s="169"/>
      <c r="K35" s="177" t="s">
        <v>136</v>
      </c>
      <c r="L35" s="178"/>
      <c r="M35" s="172">
        <v>3</v>
      </c>
      <c r="N35" s="173">
        <v>94</v>
      </c>
      <c r="O35" s="174">
        <v>53</v>
      </c>
      <c r="P35" s="174">
        <v>1</v>
      </c>
      <c r="Q35" s="175">
        <f>IF(AND(ISBLANK(N35),ISBLANK(O35)),"",N35+O35)</f>
        <v>147</v>
      </c>
      <c r="R35" s="176">
        <f>IF(ISNUMBER($H35),1-$H35,"")</f>
        <v>1</v>
      </c>
      <c r="S35" s="169"/>
    </row>
    <row r="36" spans="1:19" ht="12.75" customHeight="1">
      <c r="A36" s="179"/>
      <c r="B36" s="180"/>
      <c r="C36" s="181">
        <v>4</v>
      </c>
      <c r="D36" s="182">
        <v>91</v>
      </c>
      <c r="E36" s="183">
        <v>39</v>
      </c>
      <c r="F36" s="183">
        <v>1</v>
      </c>
      <c r="G36" s="184">
        <f>IF(AND(ISBLANK(D36),ISBLANK(E36)),"",D36+E36)</f>
        <v>130</v>
      </c>
      <c r="H36" s="185">
        <f>IF(OR(ISNUMBER($G36),ISNUMBER($Q36)),(SIGN(N($G36)-N($Q36))+1)/2,"")</f>
        <v>0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90</v>
      </c>
      <c r="O36" s="183">
        <v>54</v>
      </c>
      <c r="P36" s="183">
        <v>0</v>
      </c>
      <c r="Q36" s="184">
        <f>IF(AND(ISBLANK(N36),ISBLANK(O36)),"",N36+O36)</f>
        <v>144</v>
      </c>
      <c r="R36" s="185">
        <f>IF(ISNUMBER($H36),1-$H36,"")</f>
        <v>1</v>
      </c>
      <c r="S36" s="186">
        <f>IF(ISNUMBER($I36),1-$I36,"")</f>
        <v>1</v>
      </c>
    </row>
    <row r="37" spans="1:19" ht="15.75" customHeight="1" thickBot="1">
      <c r="A37" s="187">
        <v>15073</v>
      </c>
      <c r="B37" s="188"/>
      <c r="C37" s="189" t="s">
        <v>12</v>
      </c>
      <c r="D37" s="190">
        <f>IF(ISNUMBER($G37),SUM(D33:D36),"")</f>
        <v>363</v>
      </c>
      <c r="E37" s="191">
        <f>IF(ISNUMBER($G37),SUM(E33:E36),"")</f>
        <v>179</v>
      </c>
      <c r="F37" s="191">
        <f>IF(ISNUMBER($G37),SUM(F33:F36),"")</f>
        <v>4</v>
      </c>
      <c r="G37" s="192">
        <f>IF(SUM($G33:$G36)+SUM($Q33:$Q36)&gt;0,SUM(G33:G36),"")</f>
        <v>542</v>
      </c>
      <c r="H37" s="190">
        <f>IF(ISNUMBER($G37),SUM(H33:H36),"")</f>
        <v>1</v>
      </c>
      <c r="I37" s="193"/>
      <c r="K37" s="187">
        <v>8427</v>
      </c>
      <c r="L37" s="188"/>
      <c r="M37" s="189" t="s">
        <v>12</v>
      </c>
      <c r="N37" s="190">
        <f>IF(ISNUMBER($G37),SUM(N33:N36),"")</f>
        <v>379</v>
      </c>
      <c r="O37" s="191">
        <f>IF(ISNUMBER($G37),SUM(O33:O36),"")</f>
        <v>203</v>
      </c>
      <c r="P37" s="191">
        <f>IF(ISNUMBER($G37),SUM(P33:P36),"")</f>
        <v>2</v>
      </c>
      <c r="Q37" s="192">
        <f>IF(SUM($G33:$G36)+SUM($Q33:$Q36)&gt;0,SUM(Q33:Q36),"")</f>
        <v>582</v>
      </c>
      <c r="R37" s="190">
        <f>IF(ISNUMBER($G37),SUM(R33:R36),"")</f>
        <v>3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2179</v>
      </c>
      <c r="E39" s="198">
        <f>IF(ISNUMBER($G39),SUM(E12,E17,E22,E27,E32,E37),"")</f>
        <v>1038</v>
      </c>
      <c r="F39" s="198">
        <f>IF(ISNUMBER($G39),SUM(F12,F17,F22,F27,F32,F37),"")</f>
        <v>33</v>
      </c>
      <c r="G39" s="199">
        <f>IF(SUM($G$8:$G$37)+SUM($Q$8:$Q$37)&gt;0,SUM(G12,G17,G22,G27,G32,G37),"")</f>
        <v>3217</v>
      </c>
      <c r="H39" s="200">
        <f>IF(SUM($G$8:$G$37)+SUM($Q$8:$Q$37)&gt;0,SUM(H12,H17,H22,H27,H32,H37),"")</f>
        <v>12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2128</v>
      </c>
      <c r="O39" s="198">
        <f>IF(ISNUMBER($G39),SUM(O12,O17,O22,O27,O32,O37),"")</f>
        <v>1017</v>
      </c>
      <c r="P39" s="198">
        <f>IF(ISNUMBER($G39),SUM(P12,P17,P22,P27,P32,P37),"")</f>
        <v>35</v>
      </c>
      <c r="Q39" s="199">
        <f>IF(SUM($G$8:$G$37)+SUM($Q$8:$Q$37)&gt;0,SUM(Q12,Q17,Q22,Q27,Q32,Q37),"")</f>
        <v>3145</v>
      </c>
      <c r="R39" s="200">
        <f>IF(SUM($G$8:$G$37)+SUM($Q$8:$Q$37)&gt;0,SUM(R12,R17,R22,R27,R32,R37),"")</f>
        <v>12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170</v>
      </c>
      <c r="D41" s="204"/>
      <c r="E41" s="204"/>
      <c r="G41" s="205"/>
      <c r="H41" s="205"/>
      <c r="I41" s="206">
        <f>IF(ISNUMBER(I$39),SUM(I11,I16,I21,I26,I31,I36,I39),"")</f>
        <v>5</v>
      </c>
      <c r="K41" s="202"/>
      <c r="L41" s="203" t="s">
        <v>22</v>
      </c>
      <c r="M41" s="204" t="s">
        <v>171</v>
      </c>
      <c r="N41" s="204"/>
      <c r="O41" s="204"/>
      <c r="Q41" s="205" t="s">
        <v>16</v>
      </c>
      <c r="R41" s="205"/>
      <c r="S41" s="206">
        <f>IF(ISNUMBER(S$39),SUM(S11,S16,S21,S26,S31,S36,S39),"")</f>
        <v>3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172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173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KK ROSTEX VYŠKOV A – SK BANÍK RATÍŠKOVICE</v>
      </c>
    </row>
    <row r="46" spans="2:11" ht="19.5" customHeight="1">
      <c r="B46" s="135" t="s">
        <v>31</v>
      </c>
      <c r="C46" s="212">
        <v>0.5555555555555556</v>
      </c>
      <c r="D46" s="213"/>
      <c r="I46" s="135" t="s">
        <v>33</v>
      </c>
      <c r="J46" s="213">
        <v>19</v>
      </c>
      <c r="K46" s="213"/>
    </row>
    <row r="47" spans="2:19" ht="19.5" customHeight="1">
      <c r="B47" s="135" t="s">
        <v>32</v>
      </c>
      <c r="C47" s="214">
        <v>0.6868055555555556</v>
      </c>
      <c r="D47" s="215"/>
      <c r="I47" s="135" t="s">
        <v>34</v>
      </c>
      <c r="J47" s="215">
        <v>10</v>
      </c>
      <c r="K47" s="215"/>
      <c r="P47" s="135" t="s">
        <v>35</v>
      </c>
      <c r="Q47" s="216">
        <v>40367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/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A25:B26"/>
    <mergeCell ref="A30:B31"/>
    <mergeCell ref="A32:B32"/>
    <mergeCell ref="A27:B27"/>
    <mergeCell ref="I26:I27"/>
    <mergeCell ref="A28:B29"/>
    <mergeCell ref="A5:B5"/>
    <mergeCell ref="A6:B6"/>
    <mergeCell ref="A22:B22"/>
    <mergeCell ref="A23:B24"/>
    <mergeCell ref="A8:B9"/>
    <mergeCell ref="A12:B12"/>
    <mergeCell ref="A13:B14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6:L6"/>
    <mergeCell ref="S21:S22"/>
    <mergeCell ref="K18:L19"/>
    <mergeCell ref="K20:L21"/>
    <mergeCell ref="K22:L22"/>
    <mergeCell ref="K15:L16"/>
    <mergeCell ref="S11:S12"/>
    <mergeCell ref="K13:L14"/>
    <mergeCell ref="S36:S37"/>
    <mergeCell ref="K33:L34"/>
    <mergeCell ref="S26:S27"/>
    <mergeCell ref="S31:S32"/>
    <mergeCell ref="K25:L26"/>
    <mergeCell ref="K32:L32"/>
    <mergeCell ref="K27:L2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U42" sqref="U42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122</v>
      </c>
      <c r="M1" s="136"/>
      <c r="N1" s="136"/>
      <c r="O1" s="137" t="s">
        <v>37</v>
      </c>
      <c r="P1" s="137"/>
      <c r="Q1" s="138">
        <f ca="1">TODAY()</f>
        <v>40078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123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124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125</v>
      </c>
      <c r="B8" s="163"/>
      <c r="C8" s="164">
        <v>1</v>
      </c>
      <c r="D8" s="165">
        <v>81</v>
      </c>
      <c r="E8" s="166">
        <v>54</v>
      </c>
      <c r="F8" s="166">
        <v>0</v>
      </c>
      <c r="G8" s="167">
        <f>IF(AND(ISBLANK(D8),ISBLANK(E8)),"",D8+E8)</f>
        <v>135</v>
      </c>
      <c r="H8" s="168">
        <f>IF(OR(ISNUMBER($G8),ISNUMBER($Q8)),(SIGN(N($G8)-N($Q8))+1)/2,"")</f>
        <v>1</v>
      </c>
      <c r="I8" s="169"/>
      <c r="K8" s="162" t="s">
        <v>126</v>
      </c>
      <c r="L8" s="163"/>
      <c r="M8" s="164">
        <v>1</v>
      </c>
      <c r="N8" s="165">
        <v>84</v>
      </c>
      <c r="O8" s="166">
        <v>26</v>
      </c>
      <c r="P8" s="166">
        <v>3</v>
      </c>
      <c r="Q8" s="167">
        <f>IF(AND(ISBLANK(N8),ISBLANK(O8)),"",N8+O8)</f>
        <v>110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99</v>
      </c>
      <c r="E9" s="174">
        <v>52</v>
      </c>
      <c r="F9" s="174">
        <v>1</v>
      </c>
      <c r="G9" s="175">
        <f>IF(AND(ISBLANK(D9),ISBLANK(E9)),"",D9+E9)</f>
        <v>151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92</v>
      </c>
      <c r="O9" s="174">
        <v>31</v>
      </c>
      <c r="P9" s="174">
        <v>6</v>
      </c>
      <c r="Q9" s="175">
        <f>IF(AND(ISBLANK(N9),ISBLANK(O9)),"",N9+O9)</f>
        <v>123</v>
      </c>
      <c r="R9" s="176">
        <f>IF(ISNUMBER($H9),1-$H9,"")</f>
        <v>0</v>
      </c>
      <c r="S9" s="169"/>
    </row>
    <row r="10" spans="1:19" ht="12.75" customHeight="1" thickBot="1">
      <c r="A10" s="177" t="s">
        <v>127</v>
      </c>
      <c r="B10" s="178"/>
      <c r="C10" s="172">
        <v>3</v>
      </c>
      <c r="D10" s="173">
        <v>90</v>
      </c>
      <c r="E10" s="174">
        <v>35</v>
      </c>
      <c r="F10" s="174">
        <v>2</v>
      </c>
      <c r="G10" s="175">
        <f>IF(AND(ISBLANK(D10),ISBLANK(E10)),"",D10+E10)</f>
        <v>125</v>
      </c>
      <c r="H10" s="176">
        <f>IF(OR(ISNUMBER($G10),ISNUMBER($Q10)),(SIGN(N($G10)-N($Q10))+1)/2,"")</f>
        <v>0.5</v>
      </c>
      <c r="I10" s="169"/>
      <c r="K10" s="177" t="s">
        <v>91</v>
      </c>
      <c r="L10" s="178"/>
      <c r="M10" s="172">
        <v>3</v>
      </c>
      <c r="N10" s="173">
        <v>83</v>
      </c>
      <c r="O10" s="174">
        <v>42</v>
      </c>
      <c r="P10" s="174">
        <v>1</v>
      </c>
      <c r="Q10" s="175">
        <f>IF(AND(ISBLANK(N10),ISBLANK(O10)),"",N10+O10)</f>
        <v>125</v>
      </c>
      <c r="R10" s="176">
        <f>IF(ISNUMBER($H10),1-$H10,"")</f>
        <v>0.5</v>
      </c>
      <c r="S10" s="169"/>
    </row>
    <row r="11" spans="1:19" ht="12.75" customHeight="1">
      <c r="A11" s="179"/>
      <c r="B11" s="180"/>
      <c r="C11" s="181">
        <v>4</v>
      </c>
      <c r="D11" s="182">
        <v>87</v>
      </c>
      <c r="E11" s="183">
        <v>44</v>
      </c>
      <c r="F11" s="183">
        <v>0</v>
      </c>
      <c r="G11" s="184">
        <f>IF(AND(ISBLANK(D11),ISBLANK(E11)),"",D11+E11)</f>
        <v>131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78</v>
      </c>
      <c r="O11" s="183">
        <v>24</v>
      </c>
      <c r="P11" s="183">
        <v>4</v>
      </c>
      <c r="Q11" s="184">
        <f>IF(AND(ISBLANK(N11),ISBLANK(O11)),"",N11+O11)</f>
        <v>102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12397</v>
      </c>
      <c r="B12" s="188"/>
      <c r="C12" s="189" t="s">
        <v>12</v>
      </c>
      <c r="D12" s="190">
        <f>IF(ISNUMBER($G12),SUM(D8:D11),"")</f>
        <v>357</v>
      </c>
      <c r="E12" s="191">
        <f>IF(ISNUMBER($G12),SUM(E8:E11),"")</f>
        <v>185</v>
      </c>
      <c r="F12" s="191">
        <f>IF(ISNUMBER($G12),SUM(F8:F11),"")</f>
        <v>3</v>
      </c>
      <c r="G12" s="192">
        <f>IF(SUM($G8:$G11)+SUM($Q8:$Q11)&gt;0,SUM(G8:G11),"")</f>
        <v>542</v>
      </c>
      <c r="H12" s="190">
        <f>IF(ISNUMBER($G12),SUM(H8:H11),"")</f>
        <v>3.5</v>
      </c>
      <c r="I12" s="193"/>
      <c r="K12" s="187">
        <v>18985</v>
      </c>
      <c r="L12" s="188"/>
      <c r="M12" s="189" t="s">
        <v>12</v>
      </c>
      <c r="N12" s="190">
        <f>IF(ISNUMBER($G12),SUM(N8:N11),"")</f>
        <v>337</v>
      </c>
      <c r="O12" s="191">
        <f>IF(ISNUMBER($G12),SUM(O8:O11),"")</f>
        <v>123</v>
      </c>
      <c r="P12" s="191">
        <f>IF(ISNUMBER($G12),SUM(P8:P11),"")</f>
        <v>14</v>
      </c>
      <c r="Q12" s="192">
        <f>IF(SUM($G8:$G11)+SUM($Q8:$Q11)&gt;0,SUM(Q8:Q11),"")</f>
        <v>460</v>
      </c>
      <c r="R12" s="190">
        <f>IF(ISNUMBER($G12),SUM(R8:R11),"")</f>
        <v>0.5</v>
      </c>
      <c r="S12" s="193"/>
    </row>
    <row r="13" spans="1:19" ht="12.75" customHeight="1">
      <c r="A13" s="162" t="s">
        <v>128</v>
      </c>
      <c r="B13" s="163"/>
      <c r="C13" s="164">
        <v>1</v>
      </c>
      <c r="D13" s="165">
        <v>85</v>
      </c>
      <c r="E13" s="166">
        <v>62</v>
      </c>
      <c r="F13" s="166">
        <v>0</v>
      </c>
      <c r="G13" s="167">
        <f>IF(AND(ISBLANK(D13),ISBLANK(E13)),"",D13+E13)</f>
        <v>147</v>
      </c>
      <c r="H13" s="168">
        <f>IF(OR(ISNUMBER($G13),ISNUMBER($Q13)),(SIGN(N($G13)-N($Q13))+1)/2,"")</f>
        <v>1</v>
      </c>
      <c r="I13" s="169"/>
      <c r="K13" s="162" t="s">
        <v>129</v>
      </c>
      <c r="L13" s="163"/>
      <c r="M13" s="164">
        <v>1</v>
      </c>
      <c r="N13" s="165">
        <v>88</v>
      </c>
      <c r="O13" s="166">
        <v>35</v>
      </c>
      <c r="P13" s="166">
        <v>2</v>
      </c>
      <c r="Q13" s="167">
        <f>IF(AND(ISBLANK(N13),ISBLANK(O13)),"",N13+O13)</f>
        <v>123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68</v>
      </c>
      <c r="E14" s="174">
        <v>36</v>
      </c>
      <c r="F14" s="174">
        <v>2</v>
      </c>
      <c r="G14" s="175">
        <f>IF(AND(ISBLANK(D14),ISBLANK(E14)),"",D14+E14)</f>
        <v>104</v>
      </c>
      <c r="H14" s="176">
        <f>IF(OR(ISNUMBER($G14),ISNUMBER($Q14)),(SIGN(N($G14)-N($Q14))+1)/2,"")</f>
        <v>0</v>
      </c>
      <c r="I14" s="169"/>
      <c r="K14" s="170"/>
      <c r="L14" s="171"/>
      <c r="M14" s="172">
        <v>2</v>
      </c>
      <c r="N14" s="173">
        <v>91</v>
      </c>
      <c r="O14" s="174">
        <v>44</v>
      </c>
      <c r="P14" s="174">
        <v>2</v>
      </c>
      <c r="Q14" s="175">
        <f>IF(AND(ISBLANK(N14),ISBLANK(O14)),"",N14+O14)</f>
        <v>135</v>
      </c>
      <c r="R14" s="176">
        <f>IF(ISNUMBER($H14),1-$H14,"")</f>
        <v>1</v>
      </c>
      <c r="S14" s="169"/>
    </row>
    <row r="15" spans="1:19" ht="12.75" customHeight="1" thickBot="1">
      <c r="A15" s="177" t="s">
        <v>130</v>
      </c>
      <c r="B15" s="178"/>
      <c r="C15" s="172">
        <v>3</v>
      </c>
      <c r="D15" s="173">
        <v>90</v>
      </c>
      <c r="E15" s="174">
        <v>52</v>
      </c>
      <c r="F15" s="174">
        <v>3</v>
      </c>
      <c r="G15" s="175">
        <f>IF(AND(ISBLANK(D15),ISBLANK(E15)),"",D15+E15)</f>
        <v>142</v>
      </c>
      <c r="H15" s="176">
        <f>IF(OR(ISNUMBER($G15),ISNUMBER($Q15)),(SIGN(N($G15)-N($Q15))+1)/2,"")</f>
        <v>1</v>
      </c>
      <c r="I15" s="169"/>
      <c r="K15" s="177" t="s">
        <v>131</v>
      </c>
      <c r="L15" s="178"/>
      <c r="M15" s="172">
        <v>3</v>
      </c>
      <c r="N15" s="173">
        <v>73</v>
      </c>
      <c r="O15" s="174">
        <v>25</v>
      </c>
      <c r="P15" s="174">
        <v>3</v>
      </c>
      <c r="Q15" s="175">
        <f>IF(AND(ISBLANK(N15),ISBLANK(O15)),"",N15+O15)</f>
        <v>98</v>
      </c>
      <c r="R15" s="176">
        <f>IF(ISNUMBER($H15),1-$H15,"")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89</v>
      </c>
      <c r="E16" s="183">
        <v>36</v>
      </c>
      <c r="F16" s="183">
        <v>2</v>
      </c>
      <c r="G16" s="184">
        <f>IF(AND(ISBLANK(D16),ISBLANK(E16)),"",D16+E16)</f>
        <v>125</v>
      </c>
      <c r="H16" s="185">
        <f>IF(OR(ISNUMBER($G16),ISNUMBER($Q16)),(SIGN(N($G16)-N($Q16))+1)/2,"")</f>
        <v>0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87</v>
      </c>
      <c r="O16" s="183">
        <v>44</v>
      </c>
      <c r="P16" s="183">
        <v>3</v>
      </c>
      <c r="Q16" s="184">
        <f>IF(AND(ISBLANK(N16),ISBLANK(O16)),"",N16+O16)</f>
        <v>131</v>
      </c>
      <c r="R16" s="185">
        <f>IF(ISNUMBER($H16),1-$H16,"")</f>
        <v>1</v>
      </c>
      <c r="S16" s="186">
        <f>IF(ISNUMBER($I16),1-$I16,"")</f>
        <v>0</v>
      </c>
    </row>
    <row r="17" spans="1:19" ht="15.75" customHeight="1" thickBot="1">
      <c r="A17" s="187">
        <v>15014</v>
      </c>
      <c r="B17" s="188"/>
      <c r="C17" s="189" t="s">
        <v>12</v>
      </c>
      <c r="D17" s="190">
        <f>IF(ISNUMBER($G17),SUM(D13:D16),"")</f>
        <v>332</v>
      </c>
      <c r="E17" s="191">
        <f>IF(ISNUMBER($G17),SUM(E13:E16),"")</f>
        <v>186</v>
      </c>
      <c r="F17" s="191">
        <f>IF(ISNUMBER($G17),SUM(F13:F16),"")</f>
        <v>7</v>
      </c>
      <c r="G17" s="192">
        <f>IF(SUM($G13:$G16)+SUM($Q13:$Q16)&gt;0,SUM(G13:G16),"")</f>
        <v>518</v>
      </c>
      <c r="H17" s="190">
        <f>IF(ISNUMBER($G17),SUM(H13:H16),"")</f>
        <v>2</v>
      </c>
      <c r="I17" s="193"/>
      <c r="K17" s="187">
        <v>8459</v>
      </c>
      <c r="L17" s="188"/>
      <c r="M17" s="189" t="s">
        <v>12</v>
      </c>
      <c r="N17" s="190">
        <f>IF(ISNUMBER($G17),SUM(N13:N16),"")</f>
        <v>339</v>
      </c>
      <c r="O17" s="191">
        <f>IF(ISNUMBER($G17),SUM(O13:O16),"")</f>
        <v>148</v>
      </c>
      <c r="P17" s="191">
        <f>IF(ISNUMBER($G17),SUM(P13:P16),"")</f>
        <v>10</v>
      </c>
      <c r="Q17" s="192">
        <f>IF(SUM($G13:$G16)+SUM($Q13:$Q16)&gt;0,SUM(Q13:Q16),"")</f>
        <v>487</v>
      </c>
      <c r="R17" s="190">
        <f>IF(ISNUMBER($G17),SUM(R13:R16),"")</f>
        <v>2</v>
      </c>
      <c r="S17" s="193"/>
    </row>
    <row r="18" spans="1:19" ht="12.75" customHeight="1">
      <c r="A18" s="162" t="s">
        <v>132</v>
      </c>
      <c r="B18" s="163"/>
      <c r="C18" s="164">
        <v>1</v>
      </c>
      <c r="D18" s="165">
        <v>85</v>
      </c>
      <c r="E18" s="166">
        <v>40</v>
      </c>
      <c r="F18" s="166">
        <v>4</v>
      </c>
      <c r="G18" s="167">
        <f>IF(AND(ISBLANK(D18),ISBLANK(E18)),"",D18+E18)</f>
        <v>125</v>
      </c>
      <c r="H18" s="168">
        <f>IF(OR(ISNUMBER($G18),ISNUMBER($Q18)),(SIGN(N($G18)-N($Q18))+1)/2,"")</f>
        <v>1</v>
      </c>
      <c r="I18" s="169"/>
      <c r="K18" s="162" t="s">
        <v>133</v>
      </c>
      <c r="L18" s="163"/>
      <c r="M18" s="164">
        <v>1</v>
      </c>
      <c r="N18" s="165">
        <v>78</v>
      </c>
      <c r="O18" s="166">
        <v>44</v>
      </c>
      <c r="P18" s="166">
        <v>1</v>
      </c>
      <c r="Q18" s="167">
        <f>IF(AND(ISBLANK(N18),ISBLANK(O18)),"",N18+O18)</f>
        <v>122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68</v>
      </c>
      <c r="E19" s="174">
        <v>66</v>
      </c>
      <c r="F19" s="174">
        <v>0</v>
      </c>
      <c r="G19" s="175">
        <f>IF(AND(ISBLANK(D19),ISBLANK(E19)),"",D19+E19)</f>
        <v>134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99</v>
      </c>
      <c r="O19" s="174">
        <v>36</v>
      </c>
      <c r="P19" s="174">
        <v>4</v>
      </c>
      <c r="Q19" s="175">
        <f>IF(AND(ISBLANK(N19),ISBLANK(O19)),"",N19+O19)</f>
        <v>135</v>
      </c>
      <c r="R19" s="176">
        <f>IF(ISNUMBER($H19),1-$H19,"")</f>
        <v>1</v>
      </c>
      <c r="S19" s="169"/>
    </row>
    <row r="20" spans="1:19" ht="12.75" customHeight="1" thickBot="1">
      <c r="A20" s="177" t="s">
        <v>82</v>
      </c>
      <c r="B20" s="178"/>
      <c r="C20" s="172">
        <v>3</v>
      </c>
      <c r="D20" s="173">
        <v>97</v>
      </c>
      <c r="E20" s="174">
        <v>35</v>
      </c>
      <c r="F20" s="174">
        <v>4</v>
      </c>
      <c r="G20" s="175">
        <f>IF(AND(ISBLANK(D20),ISBLANK(E20)),"",D20+E20)</f>
        <v>132</v>
      </c>
      <c r="H20" s="176">
        <f>IF(OR(ISNUMBER($G20),ISNUMBER($Q20)),(SIGN(N($G20)-N($Q20))+1)/2,"")</f>
        <v>1</v>
      </c>
      <c r="I20" s="169"/>
      <c r="K20" s="177" t="s">
        <v>53</v>
      </c>
      <c r="L20" s="178"/>
      <c r="M20" s="172">
        <v>3</v>
      </c>
      <c r="N20" s="173">
        <v>84</v>
      </c>
      <c r="O20" s="174">
        <v>43</v>
      </c>
      <c r="P20" s="174">
        <v>2</v>
      </c>
      <c r="Q20" s="175">
        <f>IF(AND(ISBLANK(N20),ISBLANK(O20)),"",N20+O20)</f>
        <v>127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88</v>
      </c>
      <c r="E21" s="183">
        <v>43</v>
      </c>
      <c r="F21" s="183">
        <v>2</v>
      </c>
      <c r="G21" s="184">
        <f>IF(AND(ISBLANK(D21),ISBLANK(E21)),"",D21+E21)</f>
        <v>131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74</v>
      </c>
      <c r="O21" s="183">
        <v>45</v>
      </c>
      <c r="P21" s="183">
        <v>2</v>
      </c>
      <c r="Q21" s="184">
        <f>IF(AND(ISBLANK(N21),ISBLANK(O21)),"",N21+O21)</f>
        <v>119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14577</v>
      </c>
      <c r="B22" s="188"/>
      <c r="C22" s="189" t="s">
        <v>12</v>
      </c>
      <c r="D22" s="190">
        <f>IF(ISNUMBER($G22),SUM(D18:D21),"")</f>
        <v>338</v>
      </c>
      <c r="E22" s="191">
        <f>IF(ISNUMBER($G22),SUM(E18:E21),"")</f>
        <v>184</v>
      </c>
      <c r="F22" s="191">
        <f>IF(ISNUMBER($G22),SUM(F18:F21),"")</f>
        <v>10</v>
      </c>
      <c r="G22" s="192">
        <f>IF(SUM($G18:$G21)+SUM($Q18:$Q21)&gt;0,SUM(G18:G21),"")</f>
        <v>522</v>
      </c>
      <c r="H22" s="190">
        <f>IF(ISNUMBER($G22),SUM(H18:H21),"")</f>
        <v>3</v>
      </c>
      <c r="I22" s="193"/>
      <c r="K22" s="187">
        <v>10144</v>
      </c>
      <c r="L22" s="188"/>
      <c r="M22" s="189" t="s">
        <v>12</v>
      </c>
      <c r="N22" s="190">
        <f>IF(ISNUMBER($G22),SUM(N18:N21),"")</f>
        <v>335</v>
      </c>
      <c r="O22" s="191">
        <f>IF(ISNUMBER($G22),SUM(O18:O21),"")</f>
        <v>168</v>
      </c>
      <c r="P22" s="191">
        <f>IF(ISNUMBER($G22),SUM(P18:P21),"")</f>
        <v>9</v>
      </c>
      <c r="Q22" s="192">
        <f>IF(SUM($G18:$G21)+SUM($Q18:$Q21)&gt;0,SUM(Q18:Q21),"")</f>
        <v>503</v>
      </c>
      <c r="R22" s="190">
        <f>IF(ISNUMBER($G22),SUM(R18:R21),"")</f>
        <v>1</v>
      </c>
      <c r="S22" s="193"/>
    </row>
    <row r="23" spans="1:19" ht="12.75" customHeight="1">
      <c r="A23" s="162" t="s">
        <v>134</v>
      </c>
      <c r="B23" s="163"/>
      <c r="C23" s="164">
        <v>1</v>
      </c>
      <c r="D23" s="165">
        <v>81</v>
      </c>
      <c r="E23" s="166">
        <v>40</v>
      </c>
      <c r="F23" s="166">
        <v>3</v>
      </c>
      <c r="G23" s="167">
        <f>IF(AND(ISBLANK(D23),ISBLANK(E23)),"",D23+E23)</f>
        <v>121</v>
      </c>
      <c r="H23" s="168">
        <f>IF(OR(ISNUMBER($G23),ISNUMBER($Q23)),(SIGN(N($G23)-N($Q23))+1)/2,"")</f>
        <v>0</v>
      </c>
      <c r="I23" s="169"/>
      <c r="K23" s="162" t="s">
        <v>135</v>
      </c>
      <c r="L23" s="163"/>
      <c r="M23" s="164">
        <v>1</v>
      </c>
      <c r="N23" s="165">
        <v>91</v>
      </c>
      <c r="O23" s="166">
        <v>42</v>
      </c>
      <c r="P23" s="166">
        <v>1</v>
      </c>
      <c r="Q23" s="167">
        <f>IF(AND(ISBLANK(N23),ISBLANK(O23)),"",N23+O23)</f>
        <v>133</v>
      </c>
      <c r="R23" s="168">
        <f>IF(ISNUMBER($H23),1-$H23,"")</f>
        <v>1</v>
      </c>
      <c r="S23" s="169"/>
    </row>
    <row r="24" spans="1:19" ht="12.75" customHeight="1">
      <c r="A24" s="170"/>
      <c r="B24" s="171"/>
      <c r="C24" s="172">
        <v>2</v>
      </c>
      <c r="D24" s="173">
        <v>87</v>
      </c>
      <c r="E24" s="174">
        <v>34</v>
      </c>
      <c r="F24" s="174">
        <v>1</v>
      </c>
      <c r="G24" s="175">
        <f>IF(AND(ISBLANK(D24),ISBLANK(E24)),"",D24+E24)</f>
        <v>121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97</v>
      </c>
      <c r="O24" s="174">
        <v>35</v>
      </c>
      <c r="P24" s="174">
        <v>2</v>
      </c>
      <c r="Q24" s="175">
        <f>IF(AND(ISBLANK(N24),ISBLANK(O24)),"",N24+O24)</f>
        <v>132</v>
      </c>
      <c r="R24" s="176">
        <f>IF(ISNUMBER($H24),1-$H24,"")</f>
        <v>1</v>
      </c>
      <c r="S24" s="169"/>
    </row>
    <row r="25" spans="1:19" ht="12.75" customHeight="1" thickBot="1">
      <c r="A25" s="177" t="s">
        <v>136</v>
      </c>
      <c r="B25" s="178"/>
      <c r="C25" s="172">
        <v>3</v>
      </c>
      <c r="D25" s="173">
        <v>86</v>
      </c>
      <c r="E25" s="174">
        <v>53</v>
      </c>
      <c r="F25" s="174">
        <v>1</v>
      </c>
      <c r="G25" s="175">
        <f>IF(AND(ISBLANK(D25),ISBLANK(E25)),"",D25+E25)</f>
        <v>139</v>
      </c>
      <c r="H25" s="176">
        <f>IF(OR(ISNUMBER($G25),ISNUMBER($Q25)),(SIGN(N($G25)-N($Q25))+1)/2,"")</f>
        <v>1</v>
      </c>
      <c r="I25" s="169"/>
      <c r="K25" s="177" t="s">
        <v>137</v>
      </c>
      <c r="L25" s="178"/>
      <c r="M25" s="172">
        <v>3</v>
      </c>
      <c r="N25" s="173">
        <v>87</v>
      </c>
      <c r="O25" s="174">
        <v>45</v>
      </c>
      <c r="P25" s="174">
        <v>2</v>
      </c>
      <c r="Q25" s="175">
        <f>IF(AND(ISBLANK(N25),ISBLANK(O25)),"",N25+O25)</f>
        <v>132</v>
      </c>
      <c r="R25" s="176">
        <f>IF(ISNUMBER($H25),1-$H25,"")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81</v>
      </c>
      <c r="E26" s="183">
        <v>33</v>
      </c>
      <c r="F26" s="183">
        <v>4</v>
      </c>
      <c r="G26" s="184">
        <f>IF(AND(ISBLANK(D26),ISBLANK(E26)),"",D26+E26)</f>
        <v>114</v>
      </c>
      <c r="H26" s="185">
        <f>IF(OR(ISNUMBER($G26),ISNUMBER($Q26)),(SIGN(N($G26)-N($Q26))+1)/2,"")</f>
        <v>0</v>
      </c>
      <c r="I26" s="186">
        <f>IF(ISNUMBER(H27),(SIGN(1000*($H27-$R27)+$G27-$Q27)+1)/2,"")</f>
        <v>0</v>
      </c>
      <c r="K26" s="179"/>
      <c r="L26" s="180"/>
      <c r="M26" s="181">
        <v>4</v>
      </c>
      <c r="N26" s="182">
        <v>91</v>
      </c>
      <c r="O26" s="183">
        <v>44</v>
      </c>
      <c r="P26" s="183">
        <v>0</v>
      </c>
      <c r="Q26" s="184">
        <f>IF(AND(ISBLANK(N26),ISBLANK(O26)),"",N26+O26)</f>
        <v>135</v>
      </c>
      <c r="R26" s="185">
        <f>IF(ISNUMBER($H26),1-$H26,"")</f>
        <v>1</v>
      </c>
      <c r="S26" s="186">
        <f>IF(ISNUMBER($I26),1-$I26,"")</f>
        <v>1</v>
      </c>
    </row>
    <row r="27" spans="1:19" ht="15.75" customHeight="1" thickBot="1">
      <c r="A27" s="187">
        <v>8203</v>
      </c>
      <c r="B27" s="188"/>
      <c r="C27" s="189" t="s">
        <v>12</v>
      </c>
      <c r="D27" s="190">
        <f>IF(ISNUMBER($G27),SUM(D23:D26),"")</f>
        <v>335</v>
      </c>
      <c r="E27" s="191">
        <f>IF(ISNUMBER($G27),SUM(E23:E26),"")</f>
        <v>160</v>
      </c>
      <c r="F27" s="191">
        <f>IF(ISNUMBER($G27),SUM(F23:F26),"")</f>
        <v>9</v>
      </c>
      <c r="G27" s="192">
        <f>IF(SUM($G23:$G26)+SUM($Q23:$Q26)&gt;0,SUM(G23:G26),"")</f>
        <v>495</v>
      </c>
      <c r="H27" s="190">
        <f>IF(ISNUMBER($G27),SUM(H23:H26),"")</f>
        <v>1</v>
      </c>
      <c r="I27" s="193"/>
      <c r="K27" s="187">
        <v>10401</v>
      </c>
      <c r="L27" s="188"/>
      <c r="M27" s="189" t="s">
        <v>12</v>
      </c>
      <c r="N27" s="190">
        <f>IF(ISNUMBER($G27),SUM(N23:N26),"")</f>
        <v>366</v>
      </c>
      <c r="O27" s="191">
        <f>IF(ISNUMBER($G27),SUM(O23:O26),"")</f>
        <v>166</v>
      </c>
      <c r="P27" s="191">
        <f>IF(ISNUMBER($G27),SUM(P23:P26),"")</f>
        <v>5</v>
      </c>
      <c r="Q27" s="192">
        <f>IF(SUM($G23:$G26)+SUM($Q23:$Q26)&gt;0,SUM(Q23:Q26),"")</f>
        <v>532</v>
      </c>
      <c r="R27" s="190">
        <f>IF(ISNUMBER($G27),SUM(R23:R26),"")</f>
        <v>3</v>
      </c>
      <c r="S27" s="193"/>
    </row>
    <row r="28" spans="1:19" ht="12.75" customHeight="1">
      <c r="A28" s="162" t="s">
        <v>138</v>
      </c>
      <c r="B28" s="163"/>
      <c r="C28" s="164">
        <v>1</v>
      </c>
      <c r="D28" s="165">
        <v>88</v>
      </c>
      <c r="E28" s="166">
        <v>35</v>
      </c>
      <c r="F28" s="166">
        <v>1</v>
      </c>
      <c r="G28" s="167">
        <f>IF(AND(ISBLANK(D28),ISBLANK(E28)),"",D28+E28)</f>
        <v>123</v>
      </c>
      <c r="H28" s="168">
        <f>IF(OR(ISNUMBER($G28),ISNUMBER($Q28)),(SIGN(N($G28)-N($Q28))+1)/2,"")</f>
        <v>0</v>
      </c>
      <c r="I28" s="169"/>
      <c r="K28" s="162" t="s">
        <v>139</v>
      </c>
      <c r="L28" s="163"/>
      <c r="M28" s="164">
        <v>1</v>
      </c>
      <c r="N28" s="165">
        <v>97</v>
      </c>
      <c r="O28" s="166">
        <v>50</v>
      </c>
      <c r="P28" s="166">
        <v>0</v>
      </c>
      <c r="Q28" s="167">
        <f>IF(AND(ISBLANK(N28),ISBLANK(O28)),"",N28+O28)</f>
        <v>147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89</v>
      </c>
      <c r="E29" s="174">
        <v>43</v>
      </c>
      <c r="F29" s="174">
        <v>1</v>
      </c>
      <c r="G29" s="175">
        <f>IF(AND(ISBLANK(D29),ISBLANK(E29)),"",D29+E29)</f>
        <v>132</v>
      </c>
      <c r="H29" s="176">
        <f>IF(OR(ISNUMBER($G29),ISNUMBER($Q29)),(SIGN(N($G29)-N($Q29))+1)/2,"")</f>
        <v>1</v>
      </c>
      <c r="I29" s="169"/>
      <c r="K29" s="170"/>
      <c r="L29" s="171"/>
      <c r="M29" s="172">
        <v>2</v>
      </c>
      <c r="N29" s="173">
        <v>79</v>
      </c>
      <c r="O29" s="174">
        <v>35</v>
      </c>
      <c r="P29" s="174">
        <v>3</v>
      </c>
      <c r="Q29" s="175">
        <f>IF(AND(ISBLANK(N29),ISBLANK(O29)),"",N29+O29)</f>
        <v>114</v>
      </c>
      <c r="R29" s="176">
        <f>IF(ISNUMBER($H29),1-$H29,"")</f>
        <v>0</v>
      </c>
      <c r="S29" s="169"/>
    </row>
    <row r="30" spans="1:19" ht="12.75" customHeight="1" thickBot="1">
      <c r="A30" s="177" t="s">
        <v>140</v>
      </c>
      <c r="B30" s="178"/>
      <c r="C30" s="172">
        <v>3</v>
      </c>
      <c r="D30" s="173">
        <v>87</v>
      </c>
      <c r="E30" s="174">
        <v>52</v>
      </c>
      <c r="F30" s="174">
        <v>1</v>
      </c>
      <c r="G30" s="175">
        <f>IF(AND(ISBLANK(D30),ISBLANK(E30)),"",D30+E30)</f>
        <v>139</v>
      </c>
      <c r="H30" s="176">
        <f>IF(OR(ISNUMBER($G30),ISNUMBER($Q30)),(SIGN(N($G30)-N($Q30))+1)/2,"")</f>
        <v>1</v>
      </c>
      <c r="I30" s="169"/>
      <c r="K30" s="177" t="s">
        <v>141</v>
      </c>
      <c r="L30" s="178"/>
      <c r="M30" s="172">
        <v>3</v>
      </c>
      <c r="N30" s="173">
        <v>84</v>
      </c>
      <c r="O30" s="174">
        <v>22</v>
      </c>
      <c r="P30" s="174">
        <v>5</v>
      </c>
      <c r="Q30" s="175">
        <f>IF(AND(ISBLANK(N30),ISBLANK(O30)),"",N30+O30)</f>
        <v>106</v>
      </c>
      <c r="R30" s="176">
        <f>IF(ISNUMBER($H30),1-$H30,"")</f>
        <v>0</v>
      </c>
      <c r="S30" s="169"/>
    </row>
    <row r="31" spans="1:19" ht="12.75" customHeight="1">
      <c r="A31" s="179"/>
      <c r="B31" s="180"/>
      <c r="C31" s="181">
        <v>4</v>
      </c>
      <c r="D31" s="182">
        <v>79</v>
      </c>
      <c r="E31" s="183">
        <v>54</v>
      </c>
      <c r="F31" s="183">
        <v>1</v>
      </c>
      <c r="G31" s="184">
        <f>IF(AND(ISBLANK(D31),ISBLANK(E31)),"",D31+E31)</f>
        <v>133</v>
      </c>
      <c r="H31" s="185">
        <f>IF(OR(ISNUMBER($G31),ISNUMBER($Q31)),(SIGN(N($G31)-N($Q31))+1)/2,"")</f>
        <v>1</v>
      </c>
      <c r="I31" s="186">
        <f>IF(ISNUMBER(H32),(SIGN(1000*($H32-$R32)+$G32-$Q32)+1)/2,"")</f>
        <v>1</v>
      </c>
      <c r="K31" s="179"/>
      <c r="L31" s="180"/>
      <c r="M31" s="181">
        <v>4</v>
      </c>
      <c r="N31" s="182">
        <v>82</v>
      </c>
      <c r="O31" s="183">
        <v>26</v>
      </c>
      <c r="P31" s="183">
        <v>4</v>
      </c>
      <c r="Q31" s="184">
        <f>IF(AND(ISBLANK(N31),ISBLANK(O31)),"",N31+O31)</f>
        <v>108</v>
      </c>
      <c r="R31" s="185">
        <f>IF(ISNUMBER($H31),1-$H31,"")</f>
        <v>0</v>
      </c>
      <c r="S31" s="186">
        <f>IF(ISNUMBER($I31),1-$I31,"")</f>
        <v>0</v>
      </c>
    </row>
    <row r="32" spans="1:19" ht="15.75" customHeight="1" thickBot="1">
      <c r="A32" s="187">
        <v>17730</v>
      </c>
      <c r="B32" s="188"/>
      <c r="C32" s="189" t="s">
        <v>12</v>
      </c>
      <c r="D32" s="190">
        <f>IF(ISNUMBER($G32),SUM(D28:D31),"")</f>
        <v>343</v>
      </c>
      <c r="E32" s="191">
        <f>IF(ISNUMBER($G32),SUM(E28:E31),"")</f>
        <v>184</v>
      </c>
      <c r="F32" s="191">
        <f>IF(ISNUMBER($G32),SUM(F28:F31),"")</f>
        <v>4</v>
      </c>
      <c r="G32" s="192">
        <f>IF(SUM($G28:$G31)+SUM($Q28:$Q31)&gt;0,SUM(G28:G31),"")</f>
        <v>527</v>
      </c>
      <c r="H32" s="190">
        <f>IF(ISNUMBER($G32),SUM(H28:H31),"")</f>
        <v>3</v>
      </c>
      <c r="I32" s="193"/>
      <c r="K32" s="187">
        <v>16533</v>
      </c>
      <c r="L32" s="188"/>
      <c r="M32" s="189" t="s">
        <v>12</v>
      </c>
      <c r="N32" s="190">
        <f>IF(ISNUMBER($G32),SUM(N28:N31),"")</f>
        <v>342</v>
      </c>
      <c r="O32" s="191">
        <f>IF(ISNUMBER($G32),SUM(O28:O31),"")</f>
        <v>133</v>
      </c>
      <c r="P32" s="191">
        <f>IF(ISNUMBER($G32),SUM(P28:P31),"")</f>
        <v>12</v>
      </c>
      <c r="Q32" s="192">
        <f>IF(SUM($G28:$G31)+SUM($Q28:$Q31)&gt;0,SUM(Q28:Q31),"")</f>
        <v>475</v>
      </c>
      <c r="R32" s="190">
        <f>IF(ISNUMBER($G32),SUM(R28:R31),"")</f>
        <v>1</v>
      </c>
      <c r="S32" s="193"/>
    </row>
    <row r="33" spans="1:19" ht="12.75" customHeight="1">
      <c r="A33" s="162" t="s">
        <v>142</v>
      </c>
      <c r="B33" s="163"/>
      <c r="C33" s="164">
        <v>1</v>
      </c>
      <c r="D33" s="165">
        <v>91</v>
      </c>
      <c r="E33" s="166">
        <v>44</v>
      </c>
      <c r="F33" s="166">
        <v>2</v>
      </c>
      <c r="G33" s="167">
        <f>IF(AND(ISBLANK(D33),ISBLANK(E33)),"",D33+E33)</f>
        <v>135</v>
      </c>
      <c r="H33" s="168">
        <f>IF(OR(ISNUMBER($G33),ISNUMBER($Q33)),(SIGN(N($G33)-N($Q33))+1)/2,"")</f>
        <v>1</v>
      </c>
      <c r="I33" s="169"/>
      <c r="K33" s="162" t="s">
        <v>143</v>
      </c>
      <c r="L33" s="163"/>
      <c r="M33" s="164">
        <v>1</v>
      </c>
      <c r="N33" s="165">
        <v>83</v>
      </c>
      <c r="O33" s="166">
        <v>43</v>
      </c>
      <c r="P33" s="166">
        <v>1</v>
      </c>
      <c r="Q33" s="167">
        <f>IF(AND(ISBLANK(N33),ISBLANK(O33)),"",N33+O33)</f>
        <v>126</v>
      </c>
      <c r="R33" s="168">
        <f>IF(ISNUMBER($H33),1-$H33,"")</f>
        <v>0</v>
      </c>
      <c r="S33" s="169"/>
    </row>
    <row r="34" spans="1:19" ht="12.75" customHeight="1">
      <c r="A34" s="170"/>
      <c r="B34" s="171"/>
      <c r="C34" s="172">
        <v>2</v>
      </c>
      <c r="D34" s="173">
        <v>79</v>
      </c>
      <c r="E34" s="174">
        <v>43</v>
      </c>
      <c r="F34" s="174">
        <v>2</v>
      </c>
      <c r="G34" s="175">
        <f>IF(AND(ISBLANK(D34),ISBLANK(E34)),"",D34+E34)</f>
        <v>122</v>
      </c>
      <c r="H34" s="176">
        <f>IF(OR(ISNUMBER($G34),ISNUMBER($Q34)),(SIGN(N($G34)-N($Q34))+1)/2,"")</f>
        <v>0</v>
      </c>
      <c r="I34" s="169"/>
      <c r="K34" s="170"/>
      <c r="L34" s="171"/>
      <c r="M34" s="172">
        <v>2</v>
      </c>
      <c r="N34" s="173">
        <v>88</v>
      </c>
      <c r="O34" s="174">
        <v>36</v>
      </c>
      <c r="P34" s="174">
        <v>2</v>
      </c>
      <c r="Q34" s="175">
        <f>IF(AND(ISBLANK(N34),ISBLANK(O34)),"",N34+O34)</f>
        <v>124</v>
      </c>
      <c r="R34" s="176">
        <f>IF(ISNUMBER($H34),1-$H34,"")</f>
        <v>1</v>
      </c>
      <c r="S34" s="169"/>
    </row>
    <row r="35" spans="1:19" ht="12.75" customHeight="1" thickBot="1">
      <c r="A35" s="177" t="s">
        <v>53</v>
      </c>
      <c r="B35" s="178"/>
      <c r="C35" s="172">
        <v>3</v>
      </c>
      <c r="D35" s="173">
        <v>84</v>
      </c>
      <c r="E35" s="174">
        <v>36</v>
      </c>
      <c r="F35" s="174">
        <v>2</v>
      </c>
      <c r="G35" s="175">
        <f>IF(AND(ISBLANK(D35),ISBLANK(E35)),"",D35+E35)</f>
        <v>120</v>
      </c>
      <c r="H35" s="176">
        <f>IF(OR(ISNUMBER($G35),ISNUMBER($Q35)),(SIGN(N($G35)-N($Q35))+1)/2,"")</f>
        <v>1</v>
      </c>
      <c r="I35" s="169"/>
      <c r="K35" s="177" t="s">
        <v>144</v>
      </c>
      <c r="L35" s="178"/>
      <c r="M35" s="172">
        <v>3</v>
      </c>
      <c r="N35" s="173">
        <v>88</v>
      </c>
      <c r="O35" s="174">
        <v>27</v>
      </c>
      <c r="P35" s="174">
        <v>5</v>
      </c>
      <c r="Q35" s="175">
        <f>IF(AND(ISBLANK(N35),ISBLANK(O35)),"",N35+O35)</f>
        <v>115</v>
      </c>
      <c r="R35" s="176">
        <f>IF(ISNUMBER($H35),1-$H35,"")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95</v>
      </c>
      <c r="E36" s="183">
        <v>53</v>
      </c>
      <c r="F36" s="183">
        <v>2</v>
      </c>
      <c r="G36" s="184">
        <f>IF(AND(ISBLANK(D36),ISBLANK(E36)),"",D36+E36)</f>
        <v>148</v>
      </c>
      <c r="H36" s="185">
        <f>IF(OR(ISNUMBER($G36),ISNUMBER($Q36)),(SIGN(N($G36)-N($Q36))+1)/2,"")</f>
        <v>1</v>
      </c>
      <c r="I36" s="186">
        <f>IF(ISNUMBER(H37),(SIGN(1000*($H37-$R37)+$G37-$Q37)+1)/2,"")</f>
        <v>1</v>
      </c>
      <c r="K36" s="179"/>
      <c r="L36" s="180"/>
      <c r="M36" s="181">
        <v>4</v>
      </c>
      <c r="N36" s="182">
        <v>80</v>
      </c>
      <c r="O36" s="183">
        <v>53</v>
      </c>
      <c r="P36" s="183">
        <v>1</v>
      </c>
      <c r="Q36" s="184">
        <f>IF(AND(ISBLANK(N36),ISBLANK(O36)),"",N36+O36)</f>
        <v>133</v>
      </c>
      <c r="R36" s="185">
        <f>IF(ISNUMBER($H36),1-$H36,"")</f>
        <v>0</v>
      </c>
      <c r="S36" s="186">
        <f>IF(ISNUMBER($I36),1-$I36,"")</f>
        <v>0</v>
      </c>
    </row>
    <row r="37" spans="1:19" ht="15.75" customHeight="1" thickBot="1">
      <c r="A37" s="187">
        <v>7849</v>
      </c>
      <c r="B37" s="188"/>
      <c r="C37" s="189" t="s">
        <v>12</v>
      </c>
      <c r="D37" s="190">
        <f>IF(ISNUMBER($G37),SUM(D33:D36),"")</f>
        <v>349</v>
      </c>
      <c r="E37" s="191">
        <f>IF(ISNUMBER($G37),SUM(E33:E36),"")</f>
        <v>176</v>
      </c>
      <c r="F37" s="191">
        <f>IF(ISNUMBER($G37),SUM(F33:F36),"")</f>
        <v>8</v>
      </c>
      <c r="G37" s="192">
        <f>IF(SUM($G33:$G36)+SUM($Q33:$Q36)&gt;0,SUM(G33:G36),"")</f>
        <v>525</v>
      </c>
      <c r="H37" s="190">
        <f>IF(ISNUMBER($G37),SUM(H33:H36),"")</f>
        <v>3</v>
      </c>
      <c r="I37" s="193"/>
      <c r="K37" s="187">
        <v>13443</v>
      </c>
      <c r="L37" s="188"/>
      <c r="M37" s="189" t="s">
        <v>12</v>
      </c>
      <c r="N37" s="190">
        <f>IF(ISNUMBER($G37),SUM(N33:N36),"")</f>
        <v>339</v>
      </c>
      <c r="O37" s="191">
        <f>IF(ISNUMBER($G37),SUM(O33:O36),"")</f>
        <v>159</v>
      </c>
      <c r="P37" s="191">
        <f>IF(ISNUMBER($G37),SUM(P33:P36),"")</f>
        <v>9</v>
      </c>
      <c r="Q37" s="192">
        <f>IF(SUM($G33:$G36)+SUM($Q33:$Q36)&gt;0,SUM(Q33:Q36),"")</f>
        <v>498</v>
      </c>
      <c r="R37" s="190">
        <f>IF(ISNUMBER($G37),SUM(R33:R36),"")</f>
        <v>1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2054</v>
      </c>
      <c r="E39" s="198">
        <f>IF(ISNUMBER($G39),SUM(E12,E17,E22,E27,E32,E37),"")</f>
        <v>1075</v>
      </c>
      <c r="F39" s="198">
        <f>IF(ISNUMBER($G39),SUM(F12,F17,F22,F27,F32,F37),"")</f>
        <v>41</v>
      </c>
      <c r="G39" s="199">
        <f>IF(SUM($G$8:$G$37)+SUM($Q$8:$Q$37)&gt;0,SUM(G12,G17,G22,G27,G32,G37),"")</f>
        <v>3129</v>
      </c>
      <c r="H39" s="200">
        <f>IF(SUM($G$8:$G$37)+SUM($Q$8:$Q$37)&gt;0,SUM(H12,H17,H22,H27,H32,H37),"")</f>
        <v>15.5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2058</v>
      </c>
      <c r="O39" s="198">
        <f>IF(ISNUMBER($G39),SUM(O12,O17,O22,O27,O32,O37),"")</f>
        <v>897</v>
      </c>
      <c r="P39" s="198">
        <f>IF(ISNUMBER($G39),SUM(P12,P17,P22,P27,P32,P37),"")</f>
        <v>59</v>
      </c>
      <c r="Q39" s="199">
        <f>IF(SUM($G$8:$G$37)+SUM($Q$8:$Q$37)&gt;0,SUM(Q12,Q17,Q22,Q27,Q32,Q37),"")</f>
        <v>2955</v>
      </c>
      <c r="R39" s="200">
        <f>IF(SUM($G$8:$G$37)+SUM($Q$8:$Q$37)&gt;0,SUM(R12,R17,R22,R27,R32,R37),"")</f>
        <v>8.5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145</v>
      </c>
      <c r="D41" s="204"/>
      <c r="E41" s="204"/>
      <c r="G41" s="205"/>
      <c r="H41" s="205"/>
      <c r="I41" s="206">
        <f>IF(ISNUMBER(I$39),SUM(I11,I16,I21,I26,I31,I36,I39),"")</f>
        <v>7</v>
      </c>
      <c r="K41" s="202"/>
      <c r="L41" s="203" t="s">
        <v>22</v>
      </c>
      <c r="M41" s="204" t="s">
        <v>146</v>
      </c>
      <c r="N41" s="204"/>
      <c r="O41" s="204"/>
      <c r="Q41" s="205" t="s">
        <v>16</v>
      </c>
      <c r="R41" s="205"/>
      <c r="S41" s="206">
        <f>IF(ISNUMBER(S$39),SUM(S11,S16,S21,S26,S31,S36,S39),"")</f>
        <v>1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147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148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Valašské Meziříčí – TJ Sokol Husovice</v>
      </c>
    </row>
    <row r="46" spans="2:11" ht="19.5" customHeight="1">
      <c r="B46" s="135" t="s">
        <v>31</v>
      </c>
      <c r="C46" s="212">
        <v>0.6458333333333334</v>
      </c>
      <c r="D46" s="213"/>
      <c r="I46" s="135" t="s">
        <v>33</v>
      </c>
      <c r="J46" s="213">
        <v>22</v>
      </c>
      <c r="K46" s="213"/>
    </row>
    <row r="47" spans="2:19" ht="19.5" customHeight="1">
      <c r="B47" s="135" t="s">
        <v>32</v>
      </c>
      <c r="C47" s="214">
        <v>0.7708333333333334</v>
      </c>
      <c r="D47" s="215"/>
      <c r="I47" s="135" t="s">
        <v>34</v>
      </c>
      <c r="J47" s="215">
        <v>10</v>
      </c>
      <c r="K47" s="215"/>
      <c r="P47" s="135" t="s">
        <v>35</v>
      </c>
      <c r="Q47" s="216">
        <v>41071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2" t="s">
        <v>149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I26:I27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C46:D46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" sqref="D1:I1"/>
    </sheetView>
  </sheetViews>
  <sheetFormatPr defaultColWidth="9.1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101</v>
      </c>
      <c r="M1" s="136"/>
      <c r="N1" s="136"/>
      <c r="O1" s="137" t="s">
        <v>37</v>
      </c>
      <c r="P1" s="137"/>
      <c r="Q1" s="138">
        <v>40073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102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103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104</v>
      </c>
      <c r="B8" s="163"/>
      <c r="C8" s="164">
        <v>1</v>
      </c>
      <c r="D8" s="165">
        <v>75</v>
      </c>
      <c r="E8" s="166">
        <v>35</v>
      </c>
      <c r="F8" s="166">
        <v>2</v>
      </c>
      <c r="G8" s="167">
        <f>IF(AND(ISBLANK(D8),ISBLANK(E8)),"",D8+E8)</f>
        <v>110</v>
      </c>
      <c r="H8" s="168">
        <f>IF(OR(ISNUMBER($G8),ISNUMBER($Q8)),(SIGN(N($G8)-N($Q8))+1)/2,"")</f>
        <v>1</v>
      </c>
      <c r="I8" s="169"/>
      <c r="K8" s="162" t="s">
        <v>105</v>
      </c>
      <c r="L8" s="163"/>
      <c r="M8" s="164">
        <v>1</v>
      </c>
      <c r="N8" s="165">
        <v>86</v>
      </c>
      <c r="O8" s="166">
        <v>23</v>
      </c>
      <c r="P8" s="166">
        <v>3</v>
      </c>
      <c r="Q8" s="167">
        <f>IF(AND(ISBLANK(N8),ISBLANK(O8)),"",N8+O8)</f>
        <v>109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93</v>
      </c>
      <c r="E9" s="174">
        <v>35</v>
      </c>
      <c r="F9" s="174">
        <v>2</v>
      </c>
      <c r="G9" s="175">
        <f>IF(AND(ISBLANK(D9),ISBLANK(E9)),"",D9+E9)</f>
        <v>128</v>
      </c>
      <c r="H9" s="176">
        <f>IF(OR(ISNUMBER($G9),ISNUMBER($Q9)),(SIGN(N($G9)-N($Q9))+1)/2,"")</f>
        <v>0.5</v>
      </c>
      <c r="I9" s="169"/>
      <c r="K9" s="170"/>
      <c r="L9" s="171"/>
      <c r="M9" s="172">
        <v>2</v>
      </c>
      <c r="N9" s="173">
        <v>87</v>
      </c>
      <c r="O9" s="174">
        <v>41</v>
      </c>
      <c r="P9" s="174">
        <v>0</v>
      </c>
      <c r="Q9" s="175">
        <f>IF(AND(ISBLANK(N9),ISBLANK(O9)),"",N9+O9)</f>
        <v>128</v>
      </c>
      <c r="R9" s="176">
        <f>IF(ISNUMBER($H9),1-$H9,"")</f>
        <v>0.5</v>
      </c>
      <c r="S9" s="169"/>
    </row>
    <row r="10" spans="1:19" ht="12.75" customHeight="1" thickBot="1">
      <c r="A10" s="177"/>
      <c r="B10" s="178"/>
      <c r="C10" s="172">
        <v>3</v>
      </c>
      <c r="D10" s="173">
        <v>81</v>
      </c>
      <c r="E10" s="174">
        <v>44</v>
      </c>
      <c r="F10" s="174">
        <v>2</v>
      </c>
      <c r="G10" s="175">
        <f>IF(AND(ISBLANK(D10),ISBLANK(E10)),"",D10+E10)</f>
        <v>125</v>
      </c>
      <c r="H10" s="176">
        <f>IF(OR(ISNUMBER($G10),ISNUMBER($Q10)),(SIGN(N($G10)-N($Q10))+1)/2,"")</f>
        <v>0</v>
      </c>
      <c r="I10" s="169"/>
      <c r="K10" s="177"/>
      <c r="L10" s="178"/>
      <c r="M10" s="172">
        <v>3</v>
      </c>
      <c r="N10" s="173">
        <v>91</v>
      </c>
      <c r="O10" s="174">
        <v>40</v>
      </c>
      <c r="P10" s="174">
        <v>1</v>
      </c>
      <c r="Q10" s="175">
        <f>IF(AND(ISBLANK(N10),ISBLANK(O10)),"",N10+O10)</f>
        <v>131</v>
      </c>
      <c r="R10" s="176">
        <f>IF(ISNUMBER($H10),1-$H10,"")</f>
        <v>1</v>
      </c>
      <c r="S10" s="169"/>
    </row>
    <row r="11" spans="1:19" ht="12.75" customHeight="1">
      <c r="A11" s="179"/>
      <c r="B11" s="180"/>
      <c r="C11" s="181">
        <v>4</v>
      </c>
      <c r="D11" s="182">
        <v>91</v>
      </c>
      <c r="E11" s="183">
        <v>36</v>
      </c>
      <c r="F11" s="183">
        <v>3</v>
      </c>
      <c r="G11" s="184">
        <f>IF(AND(ISBLANK(D11),ISBLANK(E11)),"",D11+E11)</f>
        <v>127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81</v>
      </c>
      <c r="O11" s="183">
        <v>26</v>
      </c>
      <c r="P11" s="183">
        <v>4</v>
      </c>
      <c r="Q11" s="184">
        <f>IF(AND(ISBLANK(N11),ISBLANK(O11)),"",N11+O11)</f>
        <v>107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7735</v>
      </c>
      <c r="B12" s="188"/>
      <c r="C12" s="189" t="s">
        <v>12</v>
      </c>
      <c r="D12" s="190">
        <f>IF(ISNUMBER($G12),SUM(D8:D11),"")</f>
        <v>340</v>
      </c>
      <c r="E12" s="191">
        <f>IF(ISNUMBER($G12),SUM(E8:E11),"")</f>
        <v>150</v>
      </c>
      <c r="F12" s="191">
        <f>IF(ISNUMBER($G12),SUM(F8:F11),"")</f>
        <v>9</v>
      </c>
      <c r="G12" s="192">
        <f>IF(SUM($G8:$G11)+SUM($Q8:$Q11)&gt;0,SUM(G8:G11),"")</f>
        <v>490</v>
      </c>
      <c r="H12" s="190">
        <f>IF(ISNUMBER($G12),SUM(H8:H11),"")</f>
        <v>2.5</v>
      </c>
      <c r="I12" s="193"/>
      <c r="K12" s="187">
        <v>9310</v>
      </c>
      <c r="L12" s="188"/>
      <c r="M12" s="189" t="s">
        <v>12</v>
      </c>
      <c r="N12" s="190">
        <f>IF(ISNUMBER($G12),SUM(N8:N11),"")</f>
        <v>345</v>
      </c>
      <c r="O12" s="191">
        <f>IF(ISNUMBER($G12),SUM(O8:O11),"")</f>
        <v>130</v>
      </c>
      <c r="P12" s="191">
        <f>IF(ISNUMBER($G12),SUM(P8:P11),"")</f>
        <v>8</v>
      </c>
      <c r="Q12" s="192">
        <f>IF(SUM($G8:$G11)+SUM($Q8:$Q11)&gt;0,SUM(Q8:Q11),"")</f>
        <v>475</v>
      </c>
      <c r="R12" s="190">
        <f>IF(ISNUMBER($G12),SUM(R8:R11),"")</f>
        <v>1.5</v>
      </c>
      <c r="S12" s="193"/>
    </row>
    <row r="13" spans="1:19" ht="12.75" customHeight="1">
      <c r="A13" s="162" t="s">
        <v>106</v>
      </c>
      <c r="B13" s="163"/>
      <c r="C13" s="164">
        <v>1</v>
      </c>
      <c r="D13" s="165">
        <v>73</v>
      </c>
      <c r="E13" s="166">
        <v>33</v>
      </c>
      <c r="F13" s="166">
        <v>4</v>
      </c>
      <c r="G13" s="167">
        <f>IF(AND(ISBLANK(D13),ISBLANK(E13)),"",D13+E13)</f>
        <v>106</v>
      </c>
      <c r="H13" s="168">
        <f>IF(OR(ISNUMBER($G13),ISNUMBER($Q13)),(SIGN(N($G13)-N($Q13))+1)/2,"")</f>
        <v>1</v>
      </c>
      <c r="I13" s="169"/>
      <c r="K13" s="162" t="s">
        <v>107</v>
      </c>
      <c r="L13" s="163"/>
      <c r="M13" s="164">
        <v>1</v>
      </c>
      <c r="N13" s="165">
        <v>71</v>
      </c>
      <c r="O13" s="166">
        <v>33</v>
      </c>
      <c r="P13" s="166">
        <v>3</v>
      </c>
      <c r="Q13" s="167">
        <f>IF(AND(ISBLANK(N13),ISBLANK(O13)),"",N13+O13)</f>
        <v>104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94</v>
      </c>
      <c r="E14" s="174">
        <v>23</v>
      </c>
      <c r="F14" s="174">
        <v>7</v>
      </c>
      <c r="G14" s="175">
        <f>IF(AND(ISBLANK(D14),ISBLANK(E14)),"",D14+E14)</f>
        <v>117</v>
      </c>
      <c r="H14" s="176">
        <f>IF(OR(ISNUMBER($G14),ISNUMBER($Q14)),(SIGN(N($G14)-N($Q14))+1)/2,"")</f>
        <v>0</v>
      </c>
      <c r="I14" s="169"/>
      <c r="K14" s="170"/>
      <c r="L14" s="171"/>
      <c r="M14" s="172">
        <v>2</v>
      </c>
      <c r="N14" s="173">
        <v>88</v>
      </c>
      <c r="O14" s="174">
        <v>36</v>
      </c>
      <c r="P14" s="174">
        <v>2</v>
      </c>
      <c r="Q14" s="175">
        <f>IF(AND(ISBLANK(N14),ISBLANK(O14)),"",N14+O14)</f>
        <v>124</v>
      </c>
      <c r="R14" s="176">
        <f>IF(ISNUMBER($H14),1-$H14,"")</f>
        <v>1</v>
      </c>
      <c r="S14" s="169"/>
    </row>
    <row r="15" spans="1:19" ht="12.75" customHeight="1" thickBot="1">
      <c r="A15" s="177"/>
      <c r="B15" s="178"/>
      <c r="C15" s="172">
        <v>3</v>
      </c>
      <c r="D15" s="173">
        <v>87</v>
      </c>
      <c r="E15" s="174">
        <v>24</v>
      </c>
      <c r="F15" s="174">
        <v>7</v>
      </c>
      <c r="G15" s="175">
        <f>IF(AND(ISBLANK(D15),ISBLANK(E15)),"",D15+E15)</f>
        <v>111</v>
      </c>
      <c r="H15" s="176">
        <f>IF(OR(ISNUMBER($G15),ISNUMBER($Q15)),(SIGN(N($G15)-N($Q15))+1)/2,"")</f>
        <v>0</v>
      </c>
      <c r="I15" s="169"/>
      <c r="K15" s="177"/>
      <c r="L15" s="178"/>
      <c r="M15" s="172">
        <v>3</v>
      </c>
      <c r="N15" s="173">
        <v>86</v>
      </c>
      <c r="O15" s="174">
        <v>42</v>
      </c>
      <c r="P15" s="174">
        <v>1</v>
      </c>
      <c r="Q15" s="175">
        <f>IF(AND(ISBLANK(N15),ISBLANK(O15)),"",N15+O15)</f>
        <v>128</v>
      </c>
      <c r="R15" s="176">
        <f>IF(ISNUMBER($H15),1-$H15,"")</f>
        <v>1</v>
      </c>
      <c r="S15" s="169"/>
    </row>
    <row r="16" spans="1:19" ht="12.75" customHeight="1">
      <c r="A16" s="179"/>
      <c r="B16" s="180"/>
      <c r="C16" s="181">
        <v>4</v>
      </c>
      <c r="D16" s="182">
        <v>84</v>
      </c>
      <c r="E16" s="183">
        <v>35</v>
      </c>
      <c r="F16" s="183">
        <v>3</v>
      </c>
      <c r="G16" s="184">
        <f>IF(AND(ISBLANK(D16),ISBLANK(E16)),"",D16+E16)</f>
        <v>119</v>
      </c>
      <c r="H16" s="185">
        <f>IF(OR(ISNUMBER($G16),ISNUMBER($Q16)),(SIGN(N($G16)-N($Q16))+1)/2,"")</f>
        <v>1</v>
      </c>
      <c r="I16" s="186">
        <f>IF(ISNUMBER(H17),(SIGN(1000*($H17-$R17)+$G17-$Q17)+1)/2,"")</f>
        <v>0</v>
      </c>
      <c r="K16" s="179"/>
      <c r="L16" s="180"/>
      <c r="M16" s="181">
        <v>4</v>
      </c>
      <c r="N16" s="182">
        <v>92</v>
      </c>
      <c r="O16" s="183">
        <v>26</v>
      </c>
      <c r="P16" s="183">
        <v>3</v>
      </c>
      <c r="Q16" s="184">
        <f>IF(AND(ISBLANK(N16),ISBLANK(O16)),"",N16+O16)</f>
        <v>118</v>
      </c>
      <c r="R16" s="185">
        <f>IF(ISNUMBER($H16),1-$H16,"")</f>
        <v>0</v>
      </c>
      <c r="S16" s="186">
        <f>IF(ISNUMBER($I16),1-$I16,"")</f>
        <v>1</v>
      </c>
    </row>
    <row r="17" spans="1:19" ht="15.75" customHeight="1" thickBot="1">
      <c r="A17" s="187">
        <v>19898</v>
      </c>
      <c r="B17" s="188"/>
      <c r="C17" s="189" t="s">
        <v>12</v>
      </c>
      <c r="D17" s="190">
        <f>IF(ISNUMBER($G17),SUM(D13:D16),"")</f>
        <v>338</v>
      </c>
      <c r="E17" s="191">
        <f>IF(ISNUMBER($G17),SUM(E13:E16),"")</f>
        <v>115</v>
      </c>
      <c r="F17" s="191">
        <f>IF(ISNUMBER($G17),SUM(F13:F16),"")</f>
        <v>21</v>
      </c>
      <c r="G17" s="192">
        <f>IF(SUM($G13:$G16)+SUM($Q13:$Q16)&gt;0,SUM(G13:G16),"")</f>
        <v>453</v>
      </c>
      <c r="H17" s="190">
        <f>IF(ISNUMBER($G17),SUM(H13:H16),"")</f>
        <v>2</v>
      </c>
      <c r="I17" s="193"/>
      <c r="K17" s="187">
        <v>14852</v>
      </c>
      <c r="L17" s="188"/>
      <c r="M17" s="189" t="s">
        <v>12</v>
      </c>
      <c r="N17" s="190">
        <f>IF(ISNUMBER($G17),SUM(N13:N16),"")</f>
        <v>337</v>
      </c>
      <c r="O17" s="191">
        <f>IF(ISNUMBER($G17),SUM(O13:O16),"")</f>
        <v>137</v>
      </c>
      <c r="P17" s="191">
        <f>IF(ISNUMBER($G17),SUM(P13:P16),"")</f>
        <v>9</v>
      </c>
      <c r="Q17" s="192">
        <f>IF(SUM($G13:$G16)+SUM($Q13:$Q16)&gt;0,SUM(Q13:Q16),"")</f>
        <v>474</v>
      </c>
      <c r="R17" s="190">
        <f>IF(ISNUMBER($G17),SUM(R13:R16),"")</f>
        <v>2</v>
      </c>
      <c r="S17" s="193"/>
    </row>
    <row r="18" spans="1:19" ht="12.75" customHeight="1">
      <c r="A18" s="162" t="s">
        <v>108</v>
      </c>
      <c r="B18" s="163"/>
      <c r="C18" s="164">
        <v>1</v>
      </c>
      <c r="D18" s="165">
        <v>84</v>
      </c>
      <c r="E18" s="166">
        <v>51</v>
      </c>
      <c r="F18" s="166">
        <v>1</v>
      </c>
      <c r="G18" s="167">
        <f>IF(AND(ISBLANK(D18),ISBLANK(E18)),"",D18+E18)</f>
        <v>135</v>
      </c>
      <c r="H18" s="168">
        <f>IF(OR(ISNUMBER($G18),ISNUMBER($Q18)),(SIGN(N($G18)-N($Q18))+1)/2,"")</f>
        <v>1</v>
      </c>
      <c r="I18" s="169"/>
      <c r="K18" s="162" t="s">
        <v>109</v>
      </c>
      <c r="L18" s="163"/>
      <c r="M18" s="164">
        <v>1</v>
      </c>
      <c r="N18" s="165">
        <v>91</v>
      </c>
      <c r="O18" s="166">
        <v>42</v>
      </c>
      <c r="P18" s="166">
        <v>3</v>
      </c>
      <c r="Q18" s="167">
        <f>IF(AND(ISBLANK(N18),ISBLANK(O18)),"",N18+O18)</f>
        <v>133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81</v>
      </c>
      <c r="E19" s="174">
        <v>41</v>
      </c>
      <c r="F19" s="174">
        <v>1</v>
      </c>
      <c r="G19" s="175">
        <f>IF(AND(ISBLANK(D19),ISBLANK(E19)),"",D19+E19)</f>
        <v>122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90</v>
      </c>
      <c r="O19" s="174">
        <v>42</v>
      </c>
      <c r="P19" s="174">
        <v>5</v>
      </c>
      <c r="Q19" s="175">
        <f>IF(AND(ISBLANK(N19),ISBLANK(O19)),"",N19+O19)</f>
        <v>132</v>
      </c>
      <c r="R19" s="176">
        <f>IF(ISNUMBER($H19),1-$H19,"")</f>
        <v>1</v>
      </c>
      <c r="S19" s="169"/>
    </row>
    <row r="20" spans="1:19" ht="12.75" customHeight="1" thickBot="1">
      <c r="A20" s="177"/>
      <c r="B20" s="178"/>
      <c r="C20" s="172">
        <v>3</v>
      </c>
      <c r="D20" s="173">
        <v>93</v>
      </c>
      <c r="E20" s="174">
        <v>27</v>
      </c>
      <c r="F20" s="174">
        <v>3</v>
      </c>
      <c r="G20" s="175">
        <f>IF(AND(ISBLANK(D20),ISBLANK(E20)),"",D20+E20)</f>
        <v>120</v>
      </c>
      <c r="H20" s="176">
        <f>IF(OR(ISNUMBER($G20),ISNUMBER($Q20)),(SIGN(N($G20)-N($Q20))+1)/2,"")</f>
        <v>0</v>
      </c>
      <c r="I20" s="169"/>
      <c r="K20" s="177"/>
      <c r="L20" s="178"/>
      <c r="M20" s="172">
        <v>3</v>
      </c>
      <c r="N20" s="173">
        <v>79</v>
      </c>
      <c r="O20" s="174">
        <v>43</v>
      </c>
      <c r="P20" s="174">
        <v>2</v>
      </c>
      <c r="Q20" s="175">
        <f>IF(AND(ISBLANK(N20),ISBLANK(O20)),"",N20+O20)</f>
        <v>122</v>
      </c>
      <c r="R20" s="176">
        <f>IF(ISNUMBER($H20),1-$H20,"")</f>
        <v>1</v>
      </c>
      <c r="S20" s="169"/>
    </row>
    <row r="21" spans="1:19" ht="12.75" customHeight="1">
      <c r="A21" s="179"/>
      <c r="B21" s="180"/>
      <c r="C21" s="181">
        <v>4</v>
      </c>
      <c r="D21" s="182">
        <v>93</v>
      </c>
      <c r="E21" s="183">
        <v>17</v>
      </c>
      <c r="F21" s="183">
        <v>7</v>
      </c>
      <c r="G21" s="184">
        <f>IF(AND(ISBLANK(D21),ISBLANK(E21)),"",D21+E21)</f>
        <v>110</v>
      </c>
      <c r="H21" s="185">
        <f>IF(OR(ISNUMBER($G21),ISNUMBER($Q21)),(SIGN(N($G21)-N($Q21))+1)/2,"")</f>
        <v>0</v>
      </c>
      <c r="I21" s="186">
        <f>IF(ISNUMBER(H22),(SIGN(1000*($H22-$R22)+$G22-$Q22)+1)/2,"")</f>
        <v>0</v>
      </c>
      <c r="K21" s="179"/>
      <c r="L21" s="180"/>
      <c r="M21" s="181">
        <v>4</v>
      </c>
      <c r="N21" s="182">
        <v>88</v>
      </c>
      <c r="O21" s="183">
        <v>43</v>
      </c>
      <c r="P21" s="183">
        <v>1</v>
      </c>
      <c r="Q21" s="184">
        <f>IF(AND(ISBLANK(N21),ISBLANK(O21)),"",N21+O21)</f>
        <v>131</v>
      </c>
      <c r="R21" s="185">
        <f>IF(ISNUMBER($H21),1-$H21,"")</f>
        <v>1</v>
      </c>
      <c r="S21" s="186">
        <f>IF(ISNUMBER($I21),1-$I21,"")</f>
        <v>1</v>
      </c>
    </row>
    <row r="22" spans="1:19" ht="15.75" customHeight="1" thickBot="1">
      <c r="A22" s="187">
        <v>13889</v>
      </c>
      <c r="B22" s="188"/>
      <c r="C22" s="189" t="s">
        <v>12</v>
      </c>
      <c r="D22" s="190">
        <f>IF(ISNUMBER($G22),SUM(D18:D21),"")</f>
        <v>351</v>
      </c>
      <c r="E22" s="191">
        <f>IF(ISNUMBER($G22),SUM(E18:E21),"")</f>
        <v>136</v>
      </c>
      <c r="F22" s="191">
        <f>IF(ISNUMBER($G22),SUM(F18:F21),"")</f>
        <v>12</v>
      </c>
      <c r="G22" s="192">
        <f>IF(SUM($G18:$G21)+SUM($Q18:$Q21)&gt;0,SUM(G18:G21),"")</f>
        <v>487</v>
      </c>
      <c r="H22" s="190">
        <f>IF(ISNUMBER($G22),SUM(H18:H21),"")</f>
        <v>1</v>
      </c>
      <c r="I22" s="193"/>
      <c r="K22" s="187">
        <v>12988</v>
      </c>
      <c r="L22" s="188"/>
      <c r="M22" s="189" t="s">
        <v>12</v>
      </c>
      <c r="N22" s="190">
        <f>IF(ISNUMBER($G22),SUM(N18:N21),"")</f>
        <v>348</v>
      </c>
      <c r="O22" s="191">
        <f>IF(ISNUMBER($G22),SUM(O18:O21),"")</f>
        <v>170</v>
      </c>
      <c r="P22" s="191">
        <f>IF(ISNUMBER($G22),SUM(P18:P21),"")</f>
        <v>11</v>
      </c>
      <c r="Q22" s="192">
        <f>IF(SUM($G18:$G21)+SUM($Q18:$Q21)&gt;0,SUM(Q18:Q21),"")</f>
        <v>518</v>
      </c>
      <c r="R22" s="190">
        <f>IF(ISNUMBER($G22),SUM(R18:R21),"")</f>
        <v>3</v>
      </c>
      <c r="S22" s="193"/>
    </row>
    <row r="23" spans="1:19" ht="12.75" customHeight="1">
      <c r="A23" s="162" t="s">
        <v>110</v>
      </c>
      <c r="B23" s="163"/>
      <c r="C23" s="164">
        <v>1</v>
      </c>
      <c r="D23" s="165">
        <v>79</v>
      </c>
      <c r="E23" s="166">
        <v>43</v>
      </c>
      <c r="F23" s="166">
        <v>1</v>
      </c>
      <c r="G23" s="167">
        <f>IF(AND(ISBLANK(D23),ISBLANK(E23)),"",D23+E23)</f>
        <v>122</v>
      </c>
      <c r="H23" s="168">
        <f>IF(OR(ISNUMBER($G23),ISNUMBER($Q23)),(SIGN(N($G23)-N($Q23))+1)/2,"")</f>
        <v>1</v>
      </c>
      <c r="I23" s="169"/>
      <c r="K23" s="162" t="s">
        <v>111</v>
      </c>
      <c r="L23" s="163"/>
      <c r="M23" s="164">
        <v>1</v>
      </c>
      <c r="N23" s="165">
        <v>81</v>
      </c>
      <c r="O23" s="166">
        <v>34</v>
      </c>
      <c r="P23" s="166">
        <v>2</v>
      </c>
      <c r="Q23" s="167">
        <f>IF(AND(ISBLANK(N23),ISBLANK(O23)),"",N23+O23)</f>
        <v>115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91</v>
      </c>
      <c r="E24" s="174">
        <v>44</v>
      </c>
      <c r="F24" s="174">
        <v>1</v>
      </c>
      <c r="G24" s="175">
        <f>IF(AND(ISBLANK(D24),ISBLANK(E24)),"",D24+E24)</f>
        <v>135</v>
      </c>
      <c r="H24" s="176">
        <f>IF(OR(ISNUMBER($G24),ISNUMBER($Q24)),(SIGN(N($G24)-N($Q24))+1)/2,"")</f>
        <v>1</v>
      </c>
      <c r="I24" s="169"/>
      <c r="K24" s="170"/>
      <c r="L24" s="171"/>
      <c r="M24" s="172">
        <v>2</v>
      </c>
      <c r="N24" s="173">
        <v>72</v>
      </c>
      <c r="O24" s="174">
        <v>36</v>
      </c>
      <c r="P24" s="174">
        <v>3</v>
      </c>
      <c r="Q24" s="175">
        <f>IF(AND(ISBLANK(N24),ISBLANK(O24)),"",N24+O24)</f>
        <v>108</v>
      </c>
      <c r="R24" s="176">
        <f>IF(ISNUMBER($H24),1-$H24,"")</f>
        <v>0</v>
      </c>
      <c r="S24" s="169"/>
    </row>
    <row r="25" spans="1:19" ht="12.75" customHeight="1" thickBot="1">
      <c r="A25" s="177"/>
      <c r="B25" s="178"/>
      <c r="C25" s="172">
        <v>3</v>
      </c>
      <c r="D25" s="173">
        <v>80</v>
      </c>
      <c r="E25" s="174">
        <v>27</v>
      </c>
      <c r="F25" s="174">
        <v>2</v>
      </c>
      <c r="G25" s="175">
        <f>IF(AND(ISBLANK(D25),ISBLANK(E25)),"",D25+E25)</f>
        <v>107</v>
      </c>
      <c r="H25" s="176">
        <f>IF(OR(ISNUMBER($G25),ISNUMBER($Q25)),(SIGN(N($G25)-N($Q25))+1)/2,"")</f>
        <v>0</v>
      </c>
      <c r="I25" s="169"/>
      <c r="K25" s="177"/>
      <c r="L25" s="178"/>
      <c r="M25" s="172">
        <v>3</v>
      </c>
      <c r="N25" s="173">
        <v>76</v>
      </c>
      <c r="O25" s="174">
        <v>34</v>
      </c>
      <c r="P25" s="174">
        <v>2</v>
      </c>
      <c r="Q25" s="175">
        <f>IF(AND(ISBLANK(N25),ISBLANK(O25)),"",N25+O25)</f>
        <v>110</v>
      </c>
      <c r="R25" s="176">
        <f>IF(ISNUMBER($H25),1-$H25,"")</f>
        <v>1</v>
      </c>
      <c r="S25" s="169"/>
    </row>
    <row r="26" spans="1:19" ht="12.75" customHeight="1">
      <c r="A26" s="179"/>
      <c r="B26" s="180"/>
      <c r="C26" s="181">
        <v>4</v>
      </c>
      <c r="D26" s="182">
        <v>84</v>
      </c>
      <c r="E26" s="183">
        <v>35</v>
      </c>
      <c r="F26" s="183">
        <v>2</v>
      </c>
      <c r="G26" s="184">
        <f>IF(AND(ISBLANK(D26),ISBLANK(E26)),"",D26+E26)</f>
        <v>119</v>
      </c>
      <c r="H26" s="185">
        <f>IF(OR(ISNUMBER($G26),ISNUMBER($Q26)),(SIGN(N($G26)-N($Q26))+1)/2,"")</f>
        <v>1</v>
      </c>
      <c r="I26" s="186">
        <f>IF(ISNUMBER(H27),(SIGN(1000*($H27-$R27)+$G27-$Q27)+1)/2,"")</f>
        <v>1</v>
      </c>
      <c r="K26" s="179"/>
      <c r="L26" s="180"/>
      <c r="M26" s="181">
        <v>4</v>
      </c>
      <c r="N26" s="182">
        <v>79</v>
      </c>
      <c r="O26" s="183">
        <v>26</v>
      </c>
      <c r="P26" s="183">
        <v>3</v>
      </c>
      <c r="Q26" s="184">
        <f>IF(AND(ISBLANK(N26),ISBLANK(O26)),"",N26+O26)</f>
        <v>105</v>
      </c>
      <c r="R26" s="185">
        <f>IF(ISNUMBER($H26),1-$H26,"")</f>
        <v>0</v>
      </c>
      <c r="S26" s="186">
        <f>IF(ISNUMBER($I26),1-$I26,"")</f>
        <v>0</v>
      </c>
    </row>
    <row r="27" spans="1:19" ht="15.75" customHeight="1" thickBot="1">
      <c r="A27" s="187">
        <v>11261</v>
      </c>
      <c r="B27" s="188"/>
      <c r="C27" s="189" t="s">
        <v>12</v>
      </c>
      <c r="D27" s="190">
        <f>IF(ISNUMBER($G27),SUM(D23:D26),"")</f>
        <v>334</v>
      </c>
      <c r="E27" s="191">
        <f>IF(ISNUMBER($G27),SUM(E23:E26),"")</f>
        <v>149</v>
      </c>
      <c r="F27" s="191">
        <f>IF(ISNUMBER($G27),SUM(F23:F26),"")</f>
        <v>6</v>
      </c>
      <c r="G27" s="192">
        <f>IF(SUM($G23:$G26)+SUM($Q23:$Q26)&gt;0,SUM(G23:G26),"")</f>
        <v>483</v>
      </c>
      <c r="H27" s="190">
        <f>IF(ISNUMBER($G27),SUM(H23:H26),"")</f>
        <v>3</v>
      </c>
      <c r="I27" s="193"/>
      <c r="K27" s="187">
        <v>15738</v>
      </c>
      <c r="L27" s="188"/>
      <c r="M27" s="189" t="s">
        <v>12</v>
      </c>
      <c r="N27" s="190">
        <f>IF(ISNUMBER($G27),SUM(N23:N26),"")</f>
        <v>308</v>
      </c>
      <c r="O27" s="191">
        <f>IF(ISNUMBER($G27),SUM(O23:O26),"")</f>
        <v>130</v>
      </c>
      <c r="P27" s="191">
        <f>IF(ISNUMBER($G27),SUM(P23:P26),"")</f>
        <v>10</v>
      </c>
      <c r="Q27" s="192">
        <f>IF(SUM($G23:$G26)+SUM($Q23:$Q26)&gt;0,SUM(Q23:Q26),"")</f>
        <v>438</v>
      </c>
      <c r="R27" s="190">
        <f>IF(ISNUMBER($G27),SUM(R23:R26),"")</f>
        <v>1</v>
      </c>
      <c r="S27" s="193"/>
    </row>
    <row r="28" spans="1:19" ht="12.75" customHeight="1">
      <c r="A28" s="162" t="s">
        <v>112</v>
      </c>
      <c r="B28" s="163"/>
      <c r="C28" s="164">
        <v>1</v>
      </c>
      <c r="D28" s="165">
        <v>97</v>
      </c>
      <c r="E28" s="166">
        <v>29</v>
      </c>
      <c r="F28" s="166">
        <v>4</v>
      </c>
      <c r="G28" s="167">
        <f>IF(AND(ISBLANK(D28),ISBLANK(E28)),"",D28+E28)</f>
        <v>126</v>
      </c>
      <c r="H28" s="168">
        <f>IF(OR(ISNUMBER($G28),ISNUMBER($Q28)),(SIGN(N($G28)-N($Q28))+1)/2,"")</f>
        <v>1</v>
      </c>
      <c r="I28" s="169"/>
      <c r="K28" s="162" t="s">
        <v>113</v>
      </c>
      <c r="L28" s="163"/>
      <c r="M28" s="164">
        <v>1</v>
      </c>
      <c r="N28" s="165">
        <v>67</v>
      </c>
      <c r="O28" s="166">
        <v>45</v>
      </c>
      <c r="P28" s="166">
        <v>0</v>
      </c>
      <c r="Q28" s="167">
        <f>IF(AND(ISBLANK(N28),ISBLANK(O28)),"",N28+O28)</f>
        <v>112</v>
      </c>
      <c r="R28" s="168">
        <f>IF(ISNUMBER($H28),1-$H28,"")</f>
        <v>0</v>
      </c>
      <c r="S28" s="169"/>
    </row>
    <row r="29" spans="1:19" ht="12.75" customHeight="1">
      <c r="A29" s="170"/>
      <c r="B29" s="171"/>
      <c r="C29" s="172">
        <v>2</v>
      </c>
      <c r="D29" s="173">
        <v>75</v>
      </c>
      <c r="E29" s="174">
        <v>42</v>
      </c>
      <c r="F29" s="174">
        <v>2</v>
      </c>
      <c r="G29" s="175">
        <f>IF(AND(ISBLANK(D29),ISBLANK(E29)),"",D29+E29)</f>
        <v>117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86</v>
      </c>
      <c r="O29" s="174">
        <v>45</v>
      </c>
      <c r="P29" s="174">
        <v>0</v>
      </c>
      <c r="Q29" s="175">
        <f>IF(AND(ISBLANK(N29),ISBLANK(O29)),"",N29+O29)</f>
        <v>131</v>
      </c>
      <c r="R29" s="176">
        <f>IF(ISNUMBER($H29),1-$H29,"")</f>
        <v>1</v>
      </c>
      <c r="S29" s="169"/>
    </row>
    <row r="30" spans="1:19" ht="12.75" customHeight="1" thickBot="1">
      <c r="A30" s="177"/>
      <c r="B30" s="178"/>
      <c r="C30" s="172">
        <v>3</v>
      </c>
      <c r="D30" s="173">
        <v>81</v>
      </c>
      <c r="E30" s="174">
        <v>34</v>
      </c>
      <c r="F30" s="174">
        <v>2</v>
      </c>
      <c r="G30" s="175">
        <f>IF(AND(ISBLANK(D30),ISBLANK(E30)),"",D30+E30)</f>
        <v>115</v>
      </c>
      <c r="H30" s="176">
        <f>IF(OR(ISNUMBER($G30),ISNUMBER($Q30)),(SIGN(N($G30)-N($Q30))+1)/2,"")</f>
        <v>1</v>
      </c>
      <c r="I30" s="169"/>
      <c r="K30" s="177"/>
      <c r="L30" s="178"/>
      <c r="M30" s="172">
        <v>3</v>
      </c>
      <c r="N30" s="173">
        <v>72</v>
      </c>
      <c r="O30" s="174">
        <v>36</v>
      </c>
      <c r="P30" s="174">
        <v>2</v>
      </c>
      <c r="Q30" s="175">
        <f>IF(AND(ISBLANK(N30),ISBLANK(O30)),"",N30+O30)</f>
        <v>108</v>
      </c>
      <c r="R30" s="176">
        <f>IF(ISNUMBER($H30),1-$H30,"")</f>
        <v>0</v>
      </c>
      <c r="S30" s="169"/>
    </row>
    <row r="31" spans="1:19" ht="12.75" customHeight="1">
      <c r="A31" s="179"/>
      <c r="B31" s="180"/>
      <c r="C31" s="181">
        <v>4</v>
      </c>
      <c r="D31" s="182">
        <v>88</v>
      </c>
      <c r="E31" s="183">
        <v>34</v>
      </c>
      <c r="F31" s="183">
        <v>2</v>
      </c>
      <c r="G31" s="184">
        <f>IF(AND(ISBLANK(D31),ISBLANK(E31)),"",D31+E31)</f>
        <v>122</v>
      </c>
      <c r="H31" s="185">
        <f>IF(OR(ISNUMBER($G31),ISNUMBER($Q31)),(SIGN(N($G31)-N($Q31))+1)/2,"")</f>
        <v>0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96</v>
      </c>
      <c r="O31" s="183">
        <v>49</v>
      </c>
      <c r="P31" s="183">
        <v>0</v>
      </c>
      <c r="Q31" s="184">
        <f>IF(AND(ISBLANK(N31),ISBLANK(O31)),"",N31+O31)</f>
        <v>145</v>
      </c>
      <c r="R31" s="185">
        <f>IF(ISNUMBER($H31),1-$H31,"")</f>
        <v>1</v>
      </c>
      <c r="S31" s="186">
        <f>IF(ISNUMBER($I31),1-$I31,"")</f>
        <v>1</v>
      </c>
    </row>
    <row r="32" spans="1:19" ht="15.75" customHeight="1" thickBot="1">
      <c r="A32" s="187">
        <v>7725</v>
      </c>
      <c r="B32" s="188"/>
      <c r="C32" s="189" t="s">
        <v>12</v>
      </c>
      <c r="D32" s="190">
        <f>IF(ISNUMBER($G32),SUM(D28:D31),"")</f>
        <v>341</v>
      </c>
      <c r="E32" s="191">
        <f>IF(ISNUMBER($G32),SUM(E28:E31),"")</f>
        <v>139</v>
      </c>
      <c r="F32" s="191">
        <f>IF(ISNUMBER($G32),SUM(F28:F31),"")</f>
        <v>10</v>
      </c>
      <c r="G32" s="192">
        <f>IF(SUM($G28:$G31)+SUM($Q28:$Q31)&gt;0,SUM(G28:G31),"")</f>
        <v>480</v>
      </c>
      <c r="H32" s="190">
        <f>IF(ISNUMBER($G32),SUM(H28:H31),"")</f>
        <v>2</v>
      </c>
      <c r="I32" s="193"/>
      <c r="K32" s="187">
        <v>7724</v>
      </c>
      <c r="L32" s="188"/>
      <c r="M32" s="189" t="s">
        <v>12</v>
      </c>
      <c r="N32" s="190">
        <f>IF(ISNUMBER($G32),SUM(N28:N31),"")</f>
        <v>321</v>
      </c>
      <c r="O32" s="191">
        <f>IF(ISNUMBER($G32),SUM(O28:O31),"")</f>
        <v>175</v>
      </c>
      <c r="P32" s="191">
        <f>IF(ISNUMBER($G32),SUM(P28:P31),"")</f>
        <v>2</v>
      </c>
      <c r="Q32" s="192">
        <f>IF(SUM($G28:$G31)+SUM($Q28:$Q31)&gt;0,SUM(Q28:Q31),"")</f>
        <v>496</v>
      </c>
      <c r="R32" s="190">
        <f>IF(ISNUMBER($G32),SUM(R28:R31),"")</f>
        <v>2</v>
      </c>
      <c r="S32" s="193"/>
    </row>
    <row r="33" spans="1:19" ht="12.75" customHeight="1">
      <c r="A33" s="162" t="s">
        <v>114</v>
      </c>
      <c r="B33" s="163"/>
      <c r="C33" s="164">
        <v>1</v>
      </c>
      <c r="D33" s="165">
        <v>77</v>
      </c>
      <c r="E33" s="166">
        <v>45</v>
      </c>
      <c r="F33" s="166">
        <v>3</v>
      </c>
      <c r="G33" s="167">
        <f>IF(AND(ISBLANK(D33),ISBLANK(E33)),"",D33+E33)</f>
        <v>122</v>
      </c>
      <c r="H33" s="168">
        <f>IF(OR(ISNUMBER($G33),ISNUMBER($Q33)),(SIGN(N($G33)-N($Q33))+1)/2,"")</f>
        <v>0</v>
      </c>
      <c r="I33" s="169"/>
      <c r="K33" s="162" t="s">
        <v>115</v>
      </c>
      <c r="L33" s="163"/>
      <c r="M33" s="164">
        <v>1</v>
      </c>
      <c r="N33" s="165">
        <v>89</v>
      </c>
      <c r="O33" s="166">
        <v>36</v>
      </c>
      <c r="P33" s="166">
        <v>1</v>
      </c>
      <c r="Q33" s="167">
        <f>IF(AND(ISBLANK(N33),ISBLANK(O33)),"",N33+O33)</f>
        <v>125</v>
      </c>
      <c r="R33" s="168">
        <f>IF(ISNUMBER($H33),1-$H33,"")</f>
        <v>1</v>
      </c>
      <c r="S33" s="169"/>
    </row>
    <row r="34" spans="1:19" ht="12.75" customHeight="1">
      <c r="A34" s="170"/>
      <c r="B34" s="171"/>
      <c r="C34" s="172">
        <v>2</v>
      </c>
      <c r="D34" s="173">
        <v>69</v>
      </c>
      <c r="E34" s="174">
        <v>36</v>
      </c>
      <c r="F34" s="174">
        <v>4</v>
      </c>
      <c r="G34" s="175">
        <f>IF(AND(ISBLANK(D34),ISBLANK(E34)),"",D34+E34)</f>
        <v>105</v>
      </c>
      <c r="H34" s="176">
        <f>IF(OR(ISNUMBER($G34),ISNUMBER($Q34)),(SIGN(N($G34)-N($Q34))+1)/2,"")</f>
        <v>0</v>
      </c>
      <c r="I34" s="169"/>
      <c r="K34" s="170"/>
      <c r="L34" s="171"/>
      <c r="M34" s="172">
        <v>2</v>
      </c>
      <c r="N34" s="173">
        <v>83</v>
      </c>
      <c r="O34" s="174">
        <v>44</v>
      </c>
      <c r="P34" s="174">
        <v>1</v>
      </c>
      <c r="Q34" s="175">
        <f>IF(AND(ISBLANK(N34),ISBLANK(O34)),"",N34+O34)</f>
        <v>127</v>
      </c>
      <c r="R34" s="176">
        <f>IF(ISNUMBER($H34),1-$H34,"")</f>
        <v>1</v>
      </c>
      <c r="S34" s="169"/>
    </row>
    <row r="35" spans="1:19" ht="12.75" customHeight="1" thickBot="1">
      <c r="A35" s="177"/>
      <c r="B35" s="178"/>
      <c r="C35" s="172">
        <v>3</v>
      </c>
      <c r="D35" s="173">
        <v>73</v>
      </c>
      <c r="E35" s="174">
        <v>34</v>
      </c>
      <c r="F35" s="174">
        <v>4</v>
      </c>
      <c r="G35" s="175">
        <f>IF(AND(ISBLANK(D35),ISBLANK(E35)),"",D35+E35)</f>
        <v>107</v>
      </c>
      <c r="H35" s="176">
        <f>IF(OR(ISNUMBER($G35),ISNUMBER($Q35)),(SIGN(N($G35)-N($Q35))+1)/2,"")</f>
        <v>0</v>
      </c>
      <c r="I35" s="169"/>
      <c r="K35" s="177"/>
      <c r="L35" s="178"/>
      <c r="M35" s="172">
        <v>3</v>
      </c>
      <c r="N35" s="173">
        <v>78</v>
      </c>
      <c r="O35" s="174">
        <v>36</v>
      </c>
      <c r="P35" s="174">
        <v>0</v>
      </c>
      <c r="Q35" s="175">
        <f>IF(AND(ISBLANK(N35),ISBLANK(O35)),"",N35+O35)</f>
        <v>114</v>
      </c>
      <c r="R35" s="176">
        <f>IF(ISNUMBER($H35),1-$H35,"")</f>
        <v>1</v>
      </c>
      <c r="S35" s="169"/>
    </row>
    <row r="36" spans="1:19" ht="12.75" customHeight="1">
      <c r="A36" s="179"/>
      <c r="B36" s="180"/>
      <c r="C36" s="181">
        <v>4</v>
      </c>
      <c r="D36" s="182">
        <v>76</v>
      </c>
      <c r="E36" s="183">
        <v>26</v>
      </c>
      <c r="F36" s="183">
        <v>5</v>
      </c>
      <c r="G36" s="184">
        <f>IF(AND(ISBLANK(D36),ISBLANK(E36)),"",D36+E36)</f>
        <v>102</v>
      </c>
      <c r="H36" s="185">
        <f>IF(OR(ISNUMBER($G36),ISNUMBER($Q36)),(SIGN(N($G36)-N($Q36))+1)/2,"")</f>
        <v>0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92</v>
      </c>
      <c r="O36" s="183">
        <v>35</v>
      </c>
      <c r="P36" s="183">
        <v>0</v>
      </c>
      <c r="Q36" s="184">
        <f>IF(AND(ISBLANK(N36),ISBLANK(O36)),"",N36+O36)</f>
        <v>127</v>
      </c>
      <c r="R36" s="185">
        <f>IF(ISNUMBER($H36),1-$H36,"")</f>
        <v>1</v>
      </c>
      <c r="S36" s="186">
        <f>IF(ISNUMBER($I36),1-$I36,"")</f>
        <v>1</v>
      </c>
    </row>
    <row r="37" spans="1:19" ht="15.75" customHeight="1" thickBot="1">
      <c r="A37" s="187">
        <v>8879</v>
      </c>
      <c r="B37" s="188"/>
      <c r="C37" s="189" t="s">
        <v>12</v>
      </c>
      <c r="D37" s="190">
        <f>IF(ISNUMBER($G37),SUM(D33:D36),"")</f>
        <v>295</v>
      </c>
      <c r="E37" s="191">
        <f>IF(ISNUMBER($G37),SUM(E33:E36),"")</f>
        <v>141</v>
      </c>
      <c r="F37" s="191">
        <f>IF(ISNUMBER($G37),SUM(F33:F36),"")</f>
        <v>16</v>
      </c>
      <c r="G37" s="192">
        <f>IF(SUM($G33:$G36)+SUM($Q33:$Q36)&gt;0,SUM(G33:G36),"")</f>
        <v>436</v>
      </c>
      <c r="H37" s="190">
        <f>IF(ISNUMBER($G37),SUM(H33:H36),"")</f>
        <v>0</v>
      </c>
      <c r="I37" s="193"/>
      <c r="K37" s="187">
        <v>7754</v>
      </c>
      <c r="L37" s="188"/>
      <c r="M37" s="189" t="s">
        <v>12</v>
      </c>
      <c r="N37" s="190">
        <f>IF(ISNUMBER($G37),SUM(N33:N36),"")</f>
        <v>342</v>
      </c>
      <c r="O37" s="191">
        <f>IF(ISNUMBER($G37),SUM(O33:O36),"")</f>
        <v>151</v>
      </c>
      <c r="P37" s="191">
        <f>IF(ISNUMBER($G37),SUM(P33:P36),"")</f>
        <v>2</v>
      </c>
      <c r="Q37" s="192">
        <f>IF(SUM($G33:$G36)+SUM($Q33:$Q36)&gt;0,SUM(Q33:Q36),"")</f>
        <v>493</v>
      </c>
      <c r="R37" s="190">
        <f>IF(ISNUMBER($G37),SUM(R33:R36),"")</f>
        <v>4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1999</v>
      </c>
      <c r="E39" s="198">
        <f>IF(ISNUMBER($G39),SUM(E12,E17,E22,E27,E32,E37),"")</f>
        <v>830</v>
      </c>
      <c r="F39" s="198">
        <f>IF(ISNUMBER($G39),SUM(F12,F17,F22,F27,F32,F37),"")</f>
        <v>74</v>
      </c>
      <c r="G39" s="199">
        <f>IF(SUM($G$8:$G$37)+SUM($Q$8:$Q$37)&gt;0,SUM(G12,G17,G22,G27,G32,G37),"")</f>
        <v>2829</v>
      </c>
      <c r="H39" s="200">
        <f>IF(SUM($G$8:$G$37)+SUM($Q$8:$Q$37)&gt;0,SUM(H12,H17,H22,H27,H32,H37),"")</f>
        <v>10.5</v>
      </c>
      <c r="I39" s="201">
        <f>IF(ISNUMBER($G39),(SIGN($G39-$Q39)+1)/IF(COUNT(I$11,I$16,I$21,I$26,I$31,I$36)&gt;3,1,2),"")</f>
        <v>0</v>
      </c>
      <c r="K39" s="194"/>
      <c r="L39" s="195"/>
      <c r="M39" s="196" t="s">
        <v>15</v>
      </c>
      <c r="N39" s="197">
        <f>IF(ISNUMBER($G39),SUM(N12,N17,N22,N27,N32,N37),"")</f>
        <v>2001</v>
      </c>
      <c r="O39" s="198">
        <f>IF(ISNUMBER($G39),SUM(O12,O17,O22,O27,O32,O37),"")</f>
        <v>893</v>
      </c>
      <c r="P39" s="198">
        <f>IF(ISNUMBER($G39),SUM(P12,P17,P22,P27,P32,P37),"")</f>
        <v>42</v>
      </c>
      <c r="Q39" s="199">
        <f>IF(SUM($G$8:$G$37)+SUM($Q$8:$Q$37)&gt;0,SUM(Q12,Q17,Q22,Q27,Q32,Q37),"")</f>
        <v>2894</v>
      </c>
      <c r="R39" s="200">
        <f>IF(SUM($G$8:$G$37)+SUM($Q$8:$Q$37)&gt;0,SUM(R12,R17,R22,R27,R32,R37),"")</f>
        <v>13.5</v>
      </c>
      <c r="S39" s="20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116</v>
      </c>
      <c r="D41" s="204"/>
      <c r="E41" s="204"/>
      <c r="G41" s="205" t="s">
        <v>16</v>
      </c>
      <c r="H41" s="205"/>
      <c r="I41" s="206">
        <f>IF(ISNUMBER(I$39),SUM(I11,I16,I21,I26,I31,I36,I39),"")</f>
        <v>2</v>
      </c>
      <c r="K41" s="202"/>
      <c r="L41" s="203" t="s">
        <v>22</v>
      </c>
      <c r="M41" s="204" t="s">
        <v>117</v>
      </c>
      <c r="N41" s="204"/>
      <c r="O41" s="204"/>
      <c r="Q41" s="205" t="s">
        <v>16</v>
      </c>
      <c r="R41" s="205"/>
      <c r="S41" s="206">
        <f>IF(ISNUMBER(S$39),SUM(S11,S16,S21,S26,S31,S36,S39),"")</f>
        <v>6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118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119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HKK Olomouc B – HKK Olomouc A</v>
      </c>
    </row>
    <row r="46" spans="2:11" ht="19.5" customHeight="1">
      <c r="B46" s="135" t="s">
        <v>31</v>
      </c>
      <c r="C46" s="212">
        <v>0.7041666666666666</v>
      </c>
      <c r="D46" s="213"/>
      <c r="I46" s="135" t="s">
        <v>33</v>
      </c>
      <c r="J46" s="213">
        <v>20</v>
      </c>
      <c r="K46" s="213"/>
    </row>
    <row r="47" spans="2:19" ht="19.5" customHeight="1">
      <c r="B47" s="135" t="s">
        <v>32</v>
      </c>
      <c r="C47" s="214">
        <v>0.8229166666666666</v>
      </c>
      <c r="D47" s="215"/>
      <c r="I47" s="135" t="s">
        <v>34</v>
      </c>
      <c r="J47" s="215">
        <v>25</v>
      </c>
      <c r="K47" s="215"/>
      <c r="P47" s="135" t="s">
        <v>35</v>
      </c>
      <c r="Q47" s="217" t="s">
        <v>120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2" t="s">
        <v>121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K27:L27"/>
    <mergeCell ref="J46:K46"/>
    <mergeCell ref="C47:D47"/>
    <mergeCell ref="J47:K47"/>
    <mergeCell ref="G41:H41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8">
      <selection activeCell="M35" sqref="M3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74</v>
      </c>
      <c r="M1" s="136"/>
      <c r="N1" s="136"/>
      <c r="O1" s="137" t="s">
        <v>37</v>
      </c>
      <c r="P1" s="137"/>
      <c r="Q1" s="138">
        <v>40075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75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76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77</v>
      </c>
      <c r="B8" s="163"/>
      <c r="C8" s="164">
        <v>1</v>
      </c>
      <c r="D8" s="165">
        <v>71</v>
      </c>
      <c r="E8" s="166">
        <v>36</v>
      </c>
      <c r="F8" s="166">
        <v>1</v>
      </c>
      <c r="G8" s="167">
        <f>IF(AND(ISBLANK(D8),ISBLANK(E8)),"",D8+E8)</f>
        <v>107</v>
      </c>
      <c r="H8" s="168">
        <f>IF(OR(ISNUMBER($G8),ISNUMBER($Q8)),(SIGN(N($G8)-N($Q8))+1)/2,"")</f>
        <v>1</v>
      </c>
      <c r="I8" s="169"/>
      <c r="K8" s="162" t="s">
        <v>78</v>
      </c>
      <c r="L8" s="163"/>
      <c r="M8" s="164">
        <v>1</v>
      </c>
      <c r="N8" s="165">
        <v>69</v>
      </c>
      <c r="O8" s="166">
        <v>35</v>
      </c>
      <c r="P8" s="166">
        <v>3</v>
      </c>
      <c r="Q8" s="167">
        <f>IF(AND(ISBLANK(N8),ISBLANK(O8)),"",N8+O8)</f>
        <v>104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87</v>
      </c>
      <c r="E9" s="174">
        <v>31</v>
      </c>
      <c r="F9" s="174">
        <v>2</v>
      </c>
      <c r="G9" s="175">
        <f>IF(AND(ISBLANK(D9),ISBLANK(E9)),"",D9+E9)</f>
        <v>118</v>
      </c>
      <c r="H9" s="176">
        <f>IF(OR(ISNUMBER($G9),ISNUMBER($Q9)),(SIGN(N($G9)-N($Q9))+1)/2,"")</f>
        <v>0</v>
      </c>
      <c r="I9" s="169"/>
      <c r="K9" s="170"/>
      <c r="L9" s="171"/>
      <c r="M9" s="172">
        <v>2</v>
      </c>
      <c r="N9" s="173">
        <v>88</v>
      </c>
      <c r="O9" s="174">
        <v>34</v>
      </c>
      <c r="P9" s="174">
        <v>2</v>
      </c>
      <c r="Q9" s="175">
        <f>IF(AND(ISBLANK(N9),ISBLANK(O9)),"",N9+O9)</f>
        <v>122</v>
      </c>
      <c r="R9" s="176">
        <f>IF(ISNUMBER($H9),1-$H9,"")</f>
        <v>1</v>
      </c>
      <c r="S9" s="169"/>
    </row>
    <row r="10" spans="1:19" ht="12.75" customHeight="1" thickBot="1">
      <c r="A10" s="177" t="s">
        <v>50</v>
      </c>
      <c r="B10" s="178"/>
      <c r="C10" s="172">
        <v>3</v>
      </c>
      <c r="D10" s="173">
        <v>85</v>
      </c>
      <c r="E10" s="174">
        <v>26</v>
      </c>
      <c r="F10" s="174">
        <v>2</v>
      </c>
      <c r="G10" s="175">
        <f>IF(AND(ISBLANK(D10),ISBLANK(E10)),"",D10+E10)</f>
        <v>111</v>
      </c>
      <c r="H10" s="176">
        <f>IF(OR(ISNUMBER($G10),ISNUMBER($Q10)),(SIGN(N($G10)-N($Q10))+1)/2,"")</f>
        <v>1</v>
      </c>
      <c r="I10" s="169"/>
      <c r="K10" s="177" t="s">
        <v>79</v>
      </c>
      <c r="L10" s="178"/>
      <c r="M10" s="172">
        <v>3</v>
      </c>
      <c r="N10" s="173">
        <v>79</v>
      </c>
      <c r="O10" s="174">
        <v>25</v>
      </c>
      <c r="P10" s="174">
        <v>3</v>
      </c>
      <c r="Q10" s="175">
        <f>IF(AND(ISBLANK(N10),ISBLANK(O10)),"",N10+O10)</f>
        <v>104</v>
      </c>
      <c r="R10" s="176">
        <f>IF(ISNUMBER($H10),1-$H10,"")</f>
        <v>0</v>
      </c>
      <c r="S10" s="169"/>
    </row>
    <row r="11" spans="1:19" ht="12.75" customHeight="1">
      <c r="A11" s="179"/>
      <c r="B11" s="180"/>
      <c r="C11" s="181">
        <v>4</v>
      </c>
      <c r="D11" s="182">
        <v>91</v>
      </c>
      <c r="E11" s="183">
        <v>43</v>
      </c>
      <c r="F11" s="183">
        <v>3</v>
      </c>
      <c r="G11" s="184">
        <f>IF(AND(ISBLANK(D11),ISBLANK(E11)),"",D11+E11)</f>
        <v>134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78</v>
      </c>
      <c r="O11" s="183">
        <v>17</v>
      </c>
      <c r="P11" s="183">
        <v>6</v>
      </c>
      <c r="Q11" s="184">
        <f>IF(AND(ISBLANK(N11),ISBLANK(O11)),"",N11+O11)</f>
        <v>95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16255</v>
      </c>
      <c r="B12" s="188"/>
      <c r="C12" s="189" t="s">
        <v>12</v>
      </c>
      <c r="D12" s="190">
        <f>IF(ISNUMBER($G12),SUM(D8:D11),"")</f>
        <v>334</v>
      </c>
      <c r="E12" s="191">
        <f>IF(ISNUMBER($G12),SUM(E8:E11),"")</f>
        <v>136</v>
      </c>
      <c r="F12" s="191">
        <f>IF(ISNUMBER($G12),SUM(F8:F11),"")</f>
        <v>8</v>
      </c>
      <c r="G12" s="192">
        <f>IF(SUM($G8:$G11)+SUM($Q8:$Q11)&gt;0,SUM(G8:G11),"")</f>
        <v>470</v>
      </c>
      <c r="H12" s="190">
        <f>IF(ISNUMBER($G12),SUM(H8:H11),"")</f>
        <v>3</v>
      </c>
      <c r="I12" s="193"/>
      <c r="K12" s="187">
        <v>11715</v>
      </c>
      <c r="L12" s="188"/>
      <c r="M12" s="189" t="s">
        <v>12</v>
      </c>
      <c r="N12" s="190">
        <f>IF(ISNUMBER($G12),SUM(N8:N11),"")</f>
        <v>314</v>
      </c>
      <c r="O12" s="191">
        <f>IF(ISNUMBER($G12),SUM(O8:O11),"")</f>
        <v>111</v>
      </c>
      <c r="P12" s="191">
        <f>IF(ISNUMBER($G12),SUM(P8:P11),"")</f>
        <v>14</v>
      </c>
      <c r="Q12" s="192">
        <f>IF(SUM($G8:$G11)+SUM($Q8:$Q11)&gt;0,SUM(Q8:Q11),"")</f>
        <v>425</v>
      </c>
      <c r="R12" s="190">
        <f>IF(ISNUMBER($G12),SUM(R8:R11),"")</f>
        <v>1</v>
      </c>
      <c r="S12" s="193"/>
    </row>
    <row r="13" spans="1:19" ht="12.75" customHeight="1">
      <c r="A13" s="162" t="s">
        <v>80</v>
      </c>
      <c r="B13" s="163"/>
      <c r="C13" s="164">
        <v>1</v>
      </c>
      <c r="D13" s="165">
        <v>84</v>
      </c>
      <c r="E13" s="166">
        <v>43</v>
      </c>
      <c r="F13" s="166">
        <v>1</v>
      </c>
      <c r="G13" s="167">
        <f>IF(AND(ISBLANK(D13),ISBLANK(E13)),"",D13+E13)</f>
        <v>127</v>
      </c>
      <c r="H13" s="168">
        <f>IF(OR(ISNUMBER($G13),ISNUMBER($Q13)),(SIGN(N($G13)-N($Q13))+1)/2,"")</f>
        <v>1</v>
      </c>
      <c r="I13" s="169"/>
      <c r="K13" s="162" t="s">
        <v>81</v>
      </c>
      <c r="L13" s="163"/>
      <c r="M13" s="164">
        <v>1</v>
      </c>
      <c r="N13" s="165">
        <v>84</v>
      </c>
      <c r="O13" s="166">
        <v>34</v>
      </c>
      <c r="P13" s="166">
        <v>3</v>
      </c>
      <c r="Q13" s="167">
        <f>IF(AND(ISBLANK(N13),ISBLANK(O13)),"",N13+O13)</f>
        <v>118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88</v>
      </c>
      <c r="E14" s="174">
        <v>43</v>
      </c>
      <c r="F14" s="174">
        <v>1</v>
      </c>
      <c r="G14" s="175">
        <f>IF(AND(ISBLANK(D14),ISBLANK(E14)),"",D14+E14)</f>
        <v>131</v>
      </c>
      <c r="H14" s="176">
        <f>IF(OR(ISNUMBER($G14),ISNUMBER($Q14)),(SIGN(N($G14)-N($Q14))+1)/2,"")</f>
        <v>1</v>
      </c>
      <c r="I14" s="169"/>
      <c r="K14" s="170"/>
      <c r="L14" s="171"/>
      <c r="M14" s="172">
        <v>2</v>
      </c>
      <c r="N14" s="173">
        <v>73</v>
      </c>
      <c r="O14" s="174">
        <v>35</v>
      </c>
      <c r="P14" s="174">
        <v>3</v>
      </c>
      <c r="Q14" s="175">
        <f>IF(AND(ISBLANK(N14),ISBLANK(O14)),"",N14+O14)</f>
        <v>108</v>
      </c>
      <c r="R14" s="176">
        <f>IF(ISNUMBER($H14),1-$H14,"")</f>
        <v>0</v>
      </c>
      <c r="S14" s="169"/>
    </row>
    <row r="15" spans="1:19" ht="12.75" customHeight="1" thickBot="1">
      <c r="A15" s="177" t="s">
        <v>82</v>
      </c>
      <c r="B15" s="178"/>
      <c r="C15" s="172">
        <v>3</v>
      </c>
      <c r="D15" s="173">
        <v>82</v>
      </c>
      <c r="E15" s="174">
        <v>45</v>
      </c>
      <c r="F15" s="174">
        <v>0</v>
      </c>
      <c r="G15" s="175">
        <f>IF(AND(ISBLANK(D15),ISBLANK(E15)),"",D15+E15)</f>
        <v>127</v>
      </c>
      <c r="H15" s="176">
        <f>IF(OR(ISNUMBER($G15),ISNUMBER($Q15)),(SIGN(N($G15)-N($Q15))+1)/2,"")</f>
        <v>1</v>
      </c>
      <c r="I15" s="169"/>
      <c r="K15" s="177" t="s">
        <v>83</v>
      </c>
      <c r="L15" s="178"/>
      <c r="M15" s="172">
        <v>3</v>
      </c>
      <c r="N15" s="173">
        <v>81</v>
      </c>
      <c r="O15" s="174">
        <v>35</v>
      </c>
      <c r="P15" s="174">
        <v>2</v>
      </c>
      <c r="Q15" s="175">
        <f>IF(AND(ISBLANK(N15),ISBLANK(O15)),"",N15+O15)</f>
        <v>116</v>
      </c>
      <c r="R15" s="176">
        <f>IF(ISNUMBER($H15),1-$H15,"")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85</v>
      </c>
      <c r="E16" s="183">
        <v>45</v>
      </c>
      <c r="F16" s="183">
        <v>0</v>
      </c>
      <c r="G16" s="184">
        <f>IF(AND(ISBLANK(D16),ISBLANK(E16)),"",D16+E16)</f>
        <v>130</v>
      </c>
      <c r="H16" s="185">
        <f>IF(OR(ISNUMBER($G16),ISNUMBER($Q16)),(SIGN(N($G16)-N($Q16))+1)/2,"")</f>
        <v>1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81</v>
      </c>
      <c r="O16" s="183">
        <v>27</v>
      </c>
      <c r="P16" s="183">
        <v>2</v>
      </c>
      <c r="Q16" s="184">
        <f>IF(AND(ISBLANK(N16),ISBLANK(O16)),"",N16+O16)</f>
        <v>108</v>
      </c>
      <c r="R16" s="185">
        <f>IF(ISNUMBER($H16),1-$H16,"")</f>
        <v>0</v>
      </c>
      <c r="S16" s="186">
        <f>IF(ISNUMBER($I16),1-$I16,"")</f>
        <v>0</v>
      </c>
    </row>
    <row r="17" spans="1:19" ht="15.75" customHeight="1" thickBot="1">
      <c r="A17" s="187">
        <v>15596</v>
      </c>
      <c r="B17" s="188"/>
      <c r="C17" s="189" t="s">
        <v>12</v>
      </c>
      <c r="D17" s="190">
        <f>IF(ISNUMBER($G17),SUM(D13:D16),"")</f>
        <v>339</v>
      </c>
      <c r="E17" s="191">
        <f>IF(ISNUMBER($G17),SUM(E13:E16),"")</f>
        <v>176</v>
      </c>
      <c r="F17" s="191">
        <f>IF(ISNUMBER($G17),SUM(F13:F16),"")</f>
        <v>2</v>
      </c>
      <c r="G17" s="192">
        <f>IF(SUM($G13:$G16)+SUM($Q13:$Q16)&gt;0,SUM(G13:G16),"")</f>
        <v>515</v>
      </c>
      <c r="H17" s="190">
        <f>IF(ISNUMBER($G17),SUM(H13:H16),"")</f>
        <v>4</v>
      </c>
      <c r="I17" s="193"/>
      <c r="K17" s="187">
        <v>18101</v>
      </c>
      <c r="L17" s="188"/>
      <c r="M17" s="189" t="s">
        <v>12</v>
      </c>
      <c r="N17" s="190">
        <f>IF(ISNUMBER($G17),SUM(N13:N16),"")</f>
        <v>319</v>
      </c>
      <c r="O17" s="191">
        <f>IF(ISNUMBER($G17),SUM(O13:O16),"")</f>
        <v>131</v>
      </c>
      <c r="P17" s="191">
        <f>IF(ISNUMBER($G17),SUM(P13:P16),"")</f>
        <v>10</v>
      </c>
      <c r="Q17" s="192">
        <f>IF(SUM($G13:$G16)+SUM($Q13:$Q16)&gt;0,SUM(Q13:Q16),"")</f>
        <v>450</v>
      </c>
      <c r="R17" s="190">
        <f>IF(ISNUMBER($G17),SUM(R13:R16),"")</f>
        <v>0</v>
      </c>
      <c r="S17" s="193"/>
    </row>
    <row r="18" spans="1:19" ht="12.75" customHeight="1">
      <c r="A18" s="162" t="s">
        <v>84</v>
      </c>
      <c r="B18" s="163"/>
      <c r="C18" s="164">
        <v>1</v>
      </c>
      <c r="D18" s="165">
        <v>88</v>
      </c>
      <c r="E18" s="166">
        <v>62</v>
      </c>
      <c r="F18" s="166">
        <v>0</v>
      </c>
      <c r="G18" s="167">
        <f>IF(AND(ISBLANK(D18),ISBLANK(E18)),"",D18+E18)</f>
        <v>150</v>
      </c>
      <c r="H18" s="168">
        <f>IF(OR(ISNUMBER($G18),ISNUMBER($Q18)),(SIGN(N($G18)-N($Q18))+1)/2,"")</f>
        <v>1</v>
      </c>
      <c r="I18" s="169"/>
      <c r="K18" s="162" t="s">
        <v>85</v>
      </c>
      <c r="L18" s="163"/>
      <c r="M18" s="164">
        <v>1</v>
      </c>
      <c r="N18" s="165">
        <v>71</v>
      </c>
      <c r="O18" s="166">
        <v>35</v>
      </c>
      <c r="P18" s="166">
        <v>6</v>
      </c>
      <c r="Q18" s="167">
        <f>IF(AND(ISBLANK(N18),ISBLANK(O18)),"",N18+O18)</f>
        <v>106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78</v>
      </c>
      <c r="E19" s="174">
        <v>43</v>
      </c>
      <c r="F19" s="174">
        <v>0</v>
      </c>
      <c r="G19" s="175">
        <f>IF(AND(ISBLANK(D19),ISBLANK(E19)),"",D19+E19)</f>
        <v>121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88</v>
      </c>
      <c r="O19" s="174">
        <v>45</v>
      </c>
      <c r="P19" s="174">
        <v>1</v>
      </c>
      <c r="Q19" s="175">
        <f>IF(AND(ISBLANK(N19),ISBLANK(O19)),"",N19+O19)</f>
        <v>133</v>
      </c>
      <c r="R19" s="176">
        <f>IF(ISNUMBER($H19),1-$H19,"")</f>
        <v>1</v>
      </c>
      <c r="S19" s="169"/>
    </row>
    <row r="20" spans="1:19" ht="12.75" customHeight="1" thickBot="1">
      <c r="A20" s="177" t="s">
        <v>59</v>
      </c>
      <c r="B20" s="178"/>
      <c r="C20" s="172">
        <v>3</v>
      </c>
      <c r="D20" s="173">
        <v>83</v>
      </c>
      <c r="E20" s="174">
        <v>43</v>
      </c>
      <c r="F20" s="174">
        <v>0</v>
      </c>
      <c r="G20" s="175">
        <f>IF(AND(ISBLANK(D20),ISBLANK(E20)),"",D20+E20)</f>
        <v>126</v>
      </c>
      <c r="H20" s="176">
        <f>IF(OR(ISNUMBER($G20),ISNUMBER($Q20)),(SIGN(N($G20)-N($Q20))+1)/2,"")</f>
        <v>1</v>
      </c>
      <c r="I20" s="169"/>
      <c r="K20" s="177" t="s">
        <v>86</v>
      </c>
      <c r="L20" s="178"/>
      <c r="M20" s="172">
        <v>3</v>
      </c>
      <c r="N20" s="173">
        <v>71</v>
      </c>
      <c r="O20" s="174">
        <v>34</v>
      </c>
      <c r="P20" s="174">
        <v>5</v>
      </c>
      <c r="Q20" s="175">
        <f>IF(AND(ISBLANK(N20),ISBLANK(O20)),"",N20+O20)</f>
        <v>105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88</v>
      </c>
      <c r="E21" s="183">
        <v>44</v>
      </c>
      <c r="F21" s="183">
        <v>0</v>
      </c>
      <c r="G21" s="184">
        <f>IF(AND(ISBLANK(D21),ISBLANK(E21)),"",D21+E21)</f>
        <v>132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79</v>
      </c>
      <c r="O21" s="183">
        <v>39</v>
      </c>
      <c r="P21" s="183">
        <v>0</v>
      </c>
      <c r="Q21" s="184">
        <f>IF(AND(ISBLANK(N21),ISBLANK(O21)),"",N21+O21)</f>
        <v>118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19561</v>
      </c>
      <c r="B22" s="188"/>
      <c r="C22" s="189" t="s">
        <v>12</v>
      </c>
      <c r="D22" s="190">
        <f>IF(ISNUMBER($G22),SUM(D18:D21),"")</f>
        <v>337</v>
      </c>
      <c r="E22" s="191">
        <f>IF(ISNUMBER($G22),SUM(E18:E21),"")</f>
        <v>192</v>
      </c>
      <c r="F22" s="191">
        <f>IF(ISNUMBER($G22),SUM(F18:F21),"")</f>
        <v>0</v>
      </c>
      <c r="G22" s="192">
        <f>IF(SUM($G18:$G21)+SUM($Q18:$Q21)&gt;0,SUM(G18:G21),"")</f>
        <v>529</v>
      </c>
      <c r="H22" s="190">
        <f>IF(ISNUMBER($G22),SUM(H18:H21),"")</f>
        <v>3</v>
      </c>
      <c r="I22" s="193"/>
      <c r="K22" s="187">
        <v>20522</v>
      </c>
      <c r="L22" s="188"/>
      <c r="M22" s="189" t="s">
        <v>12</v>
      </c>
      <c r="N22" s="190">
        <f>IF(ISNUMBER($G22),SUM(N18:N21),"")</f>
        <v>309</v>
      </c>
      <c r="O22" s="191">
        <f>IF(ISNUMBER($G22),SUM(O18:O21),"")</f>
        <v>153</v>
      </c>
      <c r="P22" s="191">
        <f>IF(ISNUMBER($G22),SUM(P18:P21),"")</f>
        <v>12</v>
      </c>
      <c r="Q22" s="192">
        <f>IF(SUM($G18:$G21)+SUM($Q18:$Q21)&gt;0,SUM(Q18:Q21),"")</f>
        <v>462</v>
      </c>
      <c r="R22" s="190">
        <f>IF(ISNUMBER($G22),SUM(R18:R21),"")</f>
        <v>1</v>
      </c>
      <c r="S22" s="193"/>
    </row>
    <row r="23" spans="1:19" ht="12.75" customHeight="1">
      <c r="A23" s="162" t="s">
        <v>87</v>
      </c>
      <c r="B23" s="163"/>
      <c r="C23" s="164">
        <v>1</v>
      </c>
      <c r="D23" s="165">
        <v>94</v>
      </c>
      <c r="E23" s="166">
        <v>45</v>
      </c>
      <c r="F23" s="166">
        <v>0</v>
      </c>
      <c r="G23" s="167">
        <f>IF(AND(ISBLANK(D23),ISBLANK(E23)),"",D23+E23)</f>
        <v>139</v>
      </c>
      <c r="H23" s="168">
        <f>IF(OR(ISNUMBER($G23),ISNUMBER($Q23)),(SIGN(N($G23)-N($Q23))+1)/2,"")</f>
        <v>1</v>
      </c>
      <c r="I23" s="169"/>
      <c r="K23" s="162" t="s">
        <v>88</v>
      </c>
      <c r="L23" s="163"/>
      <c r="M23" s="164">
        <v>1</v>
      </c>
      <c r="N23" s="165">
        <v>78</v>
      </c>
      <c r="O23" s="166">
        <v>36</v>
      </c>
      <c r="P23" s="166">
        <v>0</v>
      </c>
      <c r="Q23" s="167">
        <f>IF(AND(ISBLANK(N23),ISBLANK(O23)),"",N23+O23)</f>
        <v>114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90</v>
      </c>
      <c r="E24" s="174">
        <v>40</v>
      </c>
      <c r="F24" s="174">
        <v>0</v>
      </c>
      <c r="G24" s="175">
        <f>IF(AND(ISBLANK(D24),ISBLANK(E24)),"",D24+E24)</f>
        <v>130</v>
      </c>
      <c r="H24" s="176">
        <f>IF(OR(ISNUMBER($G24),ISNUMBER($Q24)),(SIGN(N($G24)-N($Q24))+1)/2,"")</f>
        <v>1</v>
      </c>
      <c r="I24" s="169"/>
      <c r="K24" s="170"/>
      <c r="L24" s="171"/>
      <c r="M24" s="172">
        <v>2</v>
      </c>
      <c r="N24" s="173">
        <v>81</v>
      </c>
      <c r="O24" s="174">
        <v>44</v>
      </c>
      <c r="P24" s="174">
        <v>1</v>
      </c>
      <c r="Q24" s="175">
        <f>IF(AND(ISBLANK(N24),ISBLANK(O24)),"",N24+O24)</f>
        <v>125</v>
      </c>
      <c r="R24" s="176">
        <f>IF(ISNUMBER($H24),1-$H24,"")</f>
        <v>0</v>
      </c>
      <c r="S24" s="169"/>
    </row>
    <row r="25" spans="1:19" ht="12.75" customHeight="1" thickBot="1">
      <c r="A25" s="177" t="s">
        <v>79</v>
      </c>
      <c r="B25" s="178"/>
      <c r="C25" s="172">
        <v>3</v>
      </c>
      <c r="D25" s="173">
        <v>85</v>
      </c>
      <c r="E25" s="174">
        <v>52</v>
      </c>
      <c r="F25" s="174">
        <v>1</v>
      </c>
      <c r="G25" s="175">
        <f>IF(AND(ISBLANK(D25),ISBLANK(E25)),"",D25+E25)</f>
        <v>137</v>
      </c>
      <c r="H25" s="176">
        <f>IF(OR(ISNUMBER($G25),ISNUMBER($Q25)),(SIGN(N($G25)-N($Q25))+1)/2,"")</f>
        <v>1</v>
      </c>
      <c r="I25" s="169"/>
      <c r="K25" s="177" t="s">
        <v>79</v>
      </c>
      <c r="L25" s="178"/>
      <c r="M25" s="172">
        <v>3</v>
      </c>
      <c r="N25" s="173">
        <v>84</v>
      </c>
      <c r="O25" s="174">
        <v>44</v>
      </c>
      <c r="P25" s="174">
        <v>0</v>
      </c>
      <c r="Q25" s="175">
        <f>IF(AND(ISBLANK(N25),ISBLANK(O25)),"",N25+O25)</f>
        <v>128</v>
      </c>
      <c r="R25" s="176">
        <f>IF(ISNUMBER($H25),1-$H25,"")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95</v>
      </c>
      <c r="E26" s="183">
        <v>44</v>
      </c>
      <c r="F26" s="183">
        <v>1</v>
      </c>
      <c r="G26" s="184">
        <f>IF(AND(ISBLANK(D26),ISBLANK(E26)),"",D26+E26)</f>
        <v>139</v>
      </c>
      <c r="H26" s="185">
        <f>IF(OR(ISNUMBER($G26),ISNUMBER($Q26)),(SIGN(N($G26)-N($Q26))+1)/2,"")</f>
        <v>1</v>
      </c>
      <c r="I26" s="186">
        <f>IF(ISNUMBER(H27),(SIGN(1000*($H27-$R27)+$G27-$Q27)+1)/2,"")</f>
        <v>1</v>
      </c>
      <c r="K26" s="179"/>
      <c r="L26" s="180"/>
      <c r="M26" s="181">
        <v>4</v>
      </c>
      <c r="N26" s="182">
        <v>83</v>
      </c>
      <c r="O26" s="183">
        <v>36</v>
      </c>
      <c r="P26" s="183">
        <v>0</v>
      </c>
      <c r="Q26" s="184">
        <f>IF(AND(ISBLANK(N26),ISBLANK(O26)),"",N26+O26)</f>
        <v>119</v>
      </c>
      <c r="R26" s="185">
        <f>IF(ISNUMBER($H26),1-$H26,"")</f>
        <v>0</v>
      </c>
      <c r="S26" s="186">
        <f>IF(ISNUMBER($I26),1-$I26,"")</f>
        <v>0</v>
      </c>
    </row>
    <row r="27" spans="1:19" ht="15.75" customHeight="1" thickBot="1">
      <c r="A27" s="187">
        <v>16254</v>
      </c>
      <c r="B27" s="188"/>
      <c r="C27" s="189" t="s">
        <v>12</v>
      </c>
      <c r="D27" s="190">
        <f>IF(ISNUMBER($G27),SUM(D23:D26),"")</f>
        <v>364</v>
      </c>
      <c r="E27" s="191">
        <f>IF(ISNUMBER($G27),SUM(E23:E26),"")</f>
        <v>181</v>
      </c>
      <c r="F27" s="191">
        <f>IF(ISNUMBER($G27),SUM(F23:F26),"")</f>
        <v>2</v>
      </c>
      <c r="G27" s="192">
        <f>IF(SUM($G23:$G26)+SUM($Q23:$Q26)&gt;0,SUM(G23:G26),"")</f>
        <v>545</v>
      </c>
      <c r="H27" s="190">
        <f>IF(ISNUMBER($G27),SUM(H23:H26),"")</f>
        <v>4</v>
      </c>
      <c r="I27" s="193"/>
      <c r="K27" s="187">
        <v>14447</v>
      </c>
      <c r="L27" s="188"/>
      <c r="M27" s="189" t="s">
        <v>12</v>
      </c>
      <c r="N27" s="190">
        <f>IF(ISNUMBER($G27),SUM(N23:N26),"")</f>
        <v>326</v>
      </c>
      <c r="O27" s="191">
        <f>IF(ISNUMBER($G27),SUM(O23:O26),"")</f>
        <v>160</v>
      </c>
      <c r="P27" s="191">
        <f>IF(ISNUMBER($G27),SUM(P23:P26),"")</f>
        <v>1</v>
      </c>
      <c r="Q27" s="192">
        <f>IF(SUM($G23:$G26)+SUM($Q23:$Q26)&gt;0,SUM(Q23:Q26),"")</f>
        <v>486</v>
      </c>
      <c r="R27" s="190">
        <f>IF(ISNUMBER($G27),SUM(R23:R26),"")</f>
        <v>0</v>
      </c>
      <c r="S27" s="193"/>
    </row>
    <row r="28" spans="1:19" ht="12.75" customHeight="1">
      <c r="A28" s="162" t="s">
        <v>89</v>
      </c>
      <c r="B28" s="163"/>
      <c r="C28" s="164">
        <v>1</v>
      </c>
      <c r="D28" s="165">
        <v>95</v>
      </c>
      <c r="E28" s="166">
        <v>32</v>
      </c>
      <c r="F28" s="166">
        <v>3</v>
      </c>
      <c r="G28" s="167">
        <f>IF(AND(ISBLANK(D28),ISBLANK(E28)),"",D28+E28)</f>
        <v>127</v>
      </c>
      <c r="H28" s="168">
        <f>IF(OR(ISNUMBER($G28),ISNUMBER($Q28)),(SIGN(N($G28)-N($Q28))+1)/2,"")</f>
        <v>0</v>
      </c>
      <c r="I28" s="169"/>
      <c r="K28" s="162" t="s">
        <v>90</v>
      </c>
      <c r="L28" s="163"/>
      <c r="M28" s="164">
        <v>1</v>
      </c>
      <c r="N28" s="165">
        <v>96</v>
      </c>
      <c r="O28" s="166">
        <v>36</v>
      </c>
      <c r="P28" s="166">
        <v>2</v>
      </c>
      <c r="Q28" s="167">
        <f>IF(AND(ISBLANK(N28),ISBLANK(O28)),"",N28+O28)</f>
        <v>132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78</v>
      </c>
      <c r="E29" s="174">
        <v>26</v>
      </c>
      <c r="F29" s="174">
        <v>3</v>
      </c>
      <c r="G29" s="175">
        <f>IF(AND(ISBLANK(D29),ISBLANK(E29)),"",D29+E29)</f>
        <v>104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80</v>
      </c>
      <c r="O29" s="174">
        <v>39</v>
      </c>
      <c r="P29" s="174">
        <v>1</v>
      </c>
      <c r="Q29" s="175">
        <f>IF(AND(ISBLANK(N29),ISBLANK(O29)),"",N29+O29)</f>
        <v>119</v>
      </c>
      <c r="R29" s="176">
        <f>IF(ISNUMBER($H29),1-$H29,"")</f>
        <v>1</v>
      </c>
      <c r="S29" s="169"/>
    </row>
    <row r="30" spans="1:19" ht="12.75" customHeight="1" thickBot="1">
      <c r="A30" s="177" t="s">
        <v>91</v>
      </c>
      <c r="B30" s="178"/>
      <c r="C30" s="172">
        <v>3</v>
      </c>
      <c r="D30" s="173">
        <v>81</v>
      </c>
      <c r="E30" s="174">
        <v>36</v>
      </c>
      <c r="F30" s="174">
        <v>2</v>
      </c>
      <c r="G30" s="175">
        <f>IF(AND(ISBLANK(D30),ISBLANK(E30)),"",D30+E30)</f>
        <v>117</v>
      </c>
      <c r="H30" s="176">
        <f>IF(OR(ISNUMBER($G30),ISNUMBER($Q30)),(SIGN(N($G30)-N($Q30))+1)/2,"")</f>
        <v>0</v>
      </c>
      <c r="I30" s="169"/>
      <c r="K30" s="177" t="s">
        <v>92</v>
      </c>
      <c r="L30" s="178"/>
      <c r="M30" s="172">
        <v>3</v>
      </c>
      <c r="N30" s="173">
        <v>83</v>
      </c>
      <c r="O30" s="174">
        <v>51</v>
      </c>
      <c r="P30" s="174">
        <v>0</v>
      </c>
      <c r="Q30" s="175">
        <f>IF(AND(ISBLANK(N30),ISBLANK(O30)),"",N30+O30)</f>
        <v>134</v>
      </c>
      <c r="R30" s="176">
        <f>IF(ISNUMBER($H30),1-$H30,"")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92</v>
      </c>
      <c r="E31" s="183">
        <v>45</v>
      </c>
      <c r="F31" s="183">
        <v>2</v>
      </c>
      <c r="G31" s="184">
        <f>IF(AND(ISBLANK(D31),ISBLANK(E31)),"",D31+E31)</f>
        <v>137</v>
      </c>
      <c r="H31" s="185">
        <f>IF(OR(ISNUMBER($G31),ISNUMBER($Q31)),(SIGN(N($G31)-N($Q31))+1)/2,"")</f>
        <v>1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73</v>
      </c>
      <c r="O31" s="183">
        <v>36</v>
      </c>
      <c r="P31" s="183">
        <v>1</v>
      </c>
      <c r="Q31" s="184">
        <f>IF(AND(ISBLANK(N31),ISBLANK(O31)),"",N31+O31)</f>
        <v>109</v>
      </c>
      <c r="R31" s="185">
        <f>IF(ISNUMBER($H31),1-$H31,"")</f>
        <v>0</v>
      </c>
      <c r="S31" s="186">
        <f>IF(ISNUMBER($I31),1-$I31,"")</f>
        <v>1</v>
      </c>
    </row>
    <row r="32" spans="1:19" ht="15.75" customHeight="1" thickBot="1">
      <c r="A32" s="187">
        <v>15007</v>
      </c>
      <c r="B32" s="188"/>
      <c r="C32" s="189" t="s">
        <v>12</v>
      </c>
      <c r="D32" s="190">
        <f>IF(ISNUMBER($G32),SUM(D28:D31),"")</f>
        <v>346</v>
      </c>
      <c r="E32" s="191">
        <f>IF(ISNUMBER($G32),SUM(E28:E31),"")</f>
        <v>139</v>
      </c>
      <c r="F32" s="191">
        <f>IF(ISNUMBER($G32),SUM(F28:F31),"")</f>
        <v>10</v>
      </c>
      <c r="G32" s="192">
        <f>IF(SUM($G28:$G31)+SUM($Q28:$Q31)&gt;0,SUM(G28:G31),"")</f>
        <v>485</v>
      </c>
      <c r="H32" s="190">
        <f>IF(ISNUMBER($G32),SUM(H28:H31),"")</f>
        <v>1</v>
      </c>
      <c r="I32" s="193"/>
      <c r="K32" s="187">
        <v>15179</v>
      </c>
      <c r="L32" s="188"/>
      <c r="M32" s="189" t="s">
        <v>12</v>
      </c>
      <c r="N32" s="190">
        <f>IF(ISNUMBER($G32),SUM(N28:N31),"")</f>
        <v>332</v>
      </c>
      <c r="O32" s="191">
        <f>IF(ISNUMBER($G32),SUM(O28:O31),"")</f>
        <v>162</v>
      </c>
      <c r="P32" s="191">
        <f>IF(ISNUMBER($G32),SUM(P28:P31),"")</f>
        <v>4</v>
      </c>
      <c r="Q32" s="192">
        <f>IF(SUM($G28:$G31)+SUM($Q28:$Q31)&gt;0,SUM(Q28:Q31),"")</f>
        <v>494</v>
      </c>
      <c r="R32" s="190">
        <f>IF(ISNUMBER($G32),SUM(R28:R31),"")</f>
        <v>3</v>
      </c>
      <c r="S32" s="193"/>
    </row>
    <row r="33" spans="1:19" ht="12.75" customHeight="1">
      <c r="A33" s="162" t="s">
        <v>93</v>
      </c>
      <c r="B33" s="163"/>
      <c r="C33" s="164">
        <v>1</v>
      </c>
      <c r="D33" s="165">
        <v>86</v>
      </c>
      <c r="E33" s="166">
        <v>44</v>
      </c>
      <c r="F33" s="166">
        <v>0</v>
      </c>
      <c r="G33" s="167">
        <f>IF(AND(ISBLANK(D33),ISBLANK(E33)),"",D33+E33)</f>
        <v>130</v>
      </c>
      <c r="H33" s="168">
        <f>IF(OR(ISNUMBER($G33),ISNUMBER($Q33)),(SIGN(N($G33)-N($Q33))+1)/2,"")</f>
        <v>0</v>
      </c>
      <c r="I33" s="169"/>
      <c r="K33" s="162" t="s">
        <v>94</v>
      </c>
      <c r="L33" s="163"/>
      <c r="M33" s="164">
        <v>1</v>
      </c>
      <c r="N33" s="165">
        <v>88</v>
      </c>
      <c r="O33" s="166">
        <v>50</v>
      </c>
      <c r="P33" s="166">
        <v>0</v>
      </c>
      <c r="Q33" s="167">
        <f>IF(AND(ISBLANK(N33),ISBLANK(O33)),"",N33+O33)</f>
        <v>138</v>
      </c>
      <c r="R33" s="168">
        <f>IF(ISNUMBER($H33),1-$H33,"")</f>
        <v>1</v>
      </c>
      <c r="S33" s="169"/>
    </row>
    <row r="34" spans="1:19" ht="12.75" customHeight="1">
      <c r="A34" s="170"/>
      <c r="B34" s="171"/>
      <c r="C34" s="172">
        <v>2</v>
      </c>
      <c r="D34" s="173">
        <v>87</v>
      </c>
      <c r="E34" s="174">
        <v>53</v>
      </c>
      <c r="F34" s="174">
        <v>0</v>
      </c>
      <c r="G34" s="175">
        <f>IF(AND(ISBLANK(D34),ISBLANK(E34)),"",D34+E34)</f>
        <v>140</v>
      </c>
      <c r="H34" s="176">
        <f>IF(OR(ISNUMBER($G34),ISNUMBER($Q34)),(SIGN(N($G34)-N($Q34))+1)/2,"")</f>
        <v>1</v>
      </c>
      <c r="I34" s="169"/>
      <c r="K34" s="170"/>
      <c r="L34" s="171"/>
      <c r="M34" s="172">
        <v>2</v>
      </c>
      <c r="N34" s="173">
        <v>90</v>
      </c>
      <c r="O34" s="174">
        <v>45</v>
      </c>
      <c r="P34" s="174">
        <v>1</v>
      </c>
      <c r="Q34" s="175">
        <f>IF(AND(ISBLANK(N34),ISBLANK(O34)),"",N34+O34)</f>
        <v>135</v>
      </c>
      <c r="R34" s="176">
        <f>IF(ISNUMBER($H34),1-$H34,"")</f>
        <v>0</v>
      </c>
      <c r="S34" s="169"/>
    </row>
    <row r="35" spans="1:19" ht="12.75" customHeight="1" thickBot="1">
      <c r="A35" s="177" t="s">
        <v>95</v>
      </c>
      <c r="B35" s="178"/>
      <c r="C35" s="172">
        <v>3</v>
      </c>
      <c r="D35" s="173">
        <v>98</v>
      </c>
      <c r="E35" s="174">
        <v>62</v>
      </c>
      <c r="F35" s="174">
        <v>0</v>
      </c>
      <c r="G35" s="175">
        <f>IF(AND(ISBLANK(D35),ISBLANK(E35)),"",D35+E35)</f>
        <v>160</v>
      </c>
      <c r="H35" s="176">
        <f>IF(OR(ISNUMBER($G35),ISNUMBER($Q35)),(SIGN(N($G35)-N($Q35))+1)/2,"")</f>
        <v>1</v>
      </c>
      <c r="I35" s="169"/>
      <c r="K35" s="177" t="s">
        <v>83</v>
      </c>
      <c r="L35" s="178"/>
      <c r="M35" s="172">
        <v>3</v>
      </c>
      <c r="N35" s="173">
        <v>82</v>
      </c>
      <c r="O35" s="174">
        <v>43</v>
      </c>
      <c r="P35" s="174">
        <v>1</v>
      </c>
      <c r="Q35" s="175">
        <f>IF(AND(ISBLANK(N35),ISBLANK(O35)),"",N35+O35)</f>
        <v>125</v>
      </c>
      <c r="R35" s="176">
        <f>IF(ISNUMBER($H35),1-$H35,"")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98</v>
      </c>
      <c r="E36" s="183">
        <v>54</v>
      </c>
      <c r="F36" s="183">
        <v>0</v>
      </c>
      <c r="G36" s="184">
        <f>IF(AND(ISBLANK(D36),ISBLANK(E36)),"",D36+E36)</f>
        <v>152</v>
      </c>
      <c r="H36" s="185">
        <f>IF(OR(ISNUMBER($G36),ISNUMBER($Q36)),(SIGN(N($G36)-N($Q36))+1)/2,"")</f>
        <v>1</v>
      </c>
      <c r="I36" s="186">
        <f>IF(ISNUMBER(H37),(SIGN(1000*($H37-$R37)+$G37-$Q37)+1)/2,"")</f>
        <v>1</v>
      </c>
      <c r="K36" s="179"/>
      <c r="L36" s="180"/>
      <c r="M36" s="181">
        <v>4</v>
      </c>
      <c r="N36" s="182">
        <v>97</v>
      </c>
      <c r="O36" s="183">
        <v>41</v>
      </c>
      <c r="P36" s="183">
        <v>2</v>
      </c>
      <c r="Q36" s="184">
        <f>IF(AND(ISBLANK(N36),ISBLANK(O36)),"",N36+O36)</f>
        <v>138</v>
      </c>
      <c r="R36" s="185">
        <f>IF(ISNUMBER($H36),1-$H36,"")</f>
        <v>0</v>
      </c>
      <c r="S36" s="186">
        <f>IF(ISNUMBER($I36),1-$I36,"")</f>
        <v>0</v>
      </c>
    </row>
    <row r="37" spans="1:19" ht="15.75" customHeight="1" thickBot="1">
      <c r="A37" s="187">
        <v>16384</v>
      </c>
      <c r="B37" s="188"/>
      <c r="C37" s="189" t="s">
        <v>12</v>
      </c>
      <c r="D37" s="190">
        <f>IF(ISNUMBER($G37),SUM(D33:D36),"")</f>
        <v>369</v>
      </c>
      <c r="E37" s="191">
        <f>IF(ISNUMBER($G37),SUM(E33:E36),"")</f>
        <v>213</v>
      </c>
      <c r="F37" s="191">
        <f>IF(ISNUMBER($G37),SUM(F33:F36),"")</f>
        <v>0</v>
      </c>
      <c r="G37" s="192">
        <f>IF(SUM($G33:$G36)+SUM($Q33:$Q36)&gt;0,SUM(G33:G36),"")</f>
        <v>582</v>
      </c>
      <c r="H37" s="190">
        <f>IF(ISNUMBER($G37),SUM(H33:H36),"")</f>
        <v>3</v>
      </c>
      <c r="I37" s="193"/>
      <c r="K37" s="187">
        <v>11592</v>
      </c>
      <c r="L37" s="188"/>
      <c r="M37" s="189" t="s">
        <v>12</v>
      </c>
      <c r="N37" s="190">
        <f>IF(ISNUMBER($G37),SUM(N33:N36),"")</f>
        <v>357</v>
      </c>
      <c r="O37" s="191">
        <f>IF(ISNUMBER($G37),SUM(O33:O36),"")</f>
        <v>179</v>
      </c>
      <c r="P37" s="191">
        <f>IF(ISNUMBER($G37),SUM(P33:P36),"")</f>
        <v>4</v>
      </c>
      <c r="Q37" s="192">
        <f>IF(SUM($G33:$G36)+SUM($Q33:$Q36)&gt;0,SUM(Q33:Q36),"")</f>
        <v>536</v>
      </c>
      <c r="R37" s="190">
        <f>IF(ISNUMBER($G37),SUM(R33:R36),"")</f>
        <v>1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2089</v>
      </c>
      <c r="E39" s="198">
        <f>IF(ISNUMBER($G39),SUM(E12,E17,E22,E27,E32,E37),"")</f>
        <v>1037</v>
      </c>
      <c r="F39" s="198">
        <f>IF(ISNUMBER($G39),SUM(F12,F17,F22,F27,F32,F37),"")</f>
        <v>22</v>
      </c>
      <c r="G39" s="199">
        <f>IF(SUM($G$8:$G$37)+SUM($Q$8:$Q$37)&gt;0,SUM(G12,G17,G22,G27,G32,G37),"")</f>
        <v>3126</v>
      </c>
      <c r="H39" s="200">
        <f>IF(SUM($G$8:$G$37)+SUM($Q$8:$Q$37)&gt;0,SUM(H12,H17,H22,H27,H32,H37),"")</f>
        <v>18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1957</v>
      </c>
      <c r="O39" s="198">
        <f>IF(ISNUMBER($G39),SUM(O12,O17,O22,O27,O32,O37),"")</f>
        <v>896</v>
      </c>
      <c r="P39" s="198">
        <f>IF(ISNUMBER($G39),SUM(P12,P17,P22,P27,P32,P37),"")</f>
        <v>45</v>
      </c>
      <c r="Q39" s="199">
        <f>IF(SUM($G$8:$G$37)+SUM($Q$8:$Q$37)&gt;0,SUM(Q12,Q17,Q22,Q27,Q32,Q37),"")</f>
        <v>2853</v>
      </c>
      <c r="R39" s="200">
        <f>IF(SUM($G$8:$G$37)+SUM($Q$8:$Q$37)&gt;0,SUM(R12,R17,R22,R27,R32,R37),"")</f>
        <v>6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96</v>
      </c>
      <c r="D41" s="204"/>
      <c r="E41" s="204"/>
      <c r="G41" s="205" t="s">
        <v>16</v>
      </c>
      <c r="H41" s="205"/>
      <c r="I41" s="206">
        <f>IF(ISNUMBER(I$39),SUM(I11,I16,I21,I26,I31,I36,I39),"")</f>
        <v>7</v>
      </c>
      <c r="K41" s="202"/>
      <c r="L41" s="203" t="s">
        <v>22</v>
      </c>
      <c r="M41" s="204" t="s">
        <v>97</v>
      </c>
      <c r="N41" s="204"/>
      <c r="O41" s="204"/>
      <c r="Q41" s="205" t="s">
        <v>16</v>
      </c>
      <c r="R41" s="205"/>
      <c r="S41" s="206">
        <f>IF(ISNUMBER(S$39),SUM(S11,S16,S21,S26,S31,S36,S39),"")</f>
        <v>1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98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99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KK Kroměříž – TJ Zbrojovka Vsetín</v>
      </c>
    </row>
    <row r="46" spans="2:11" ht="19.5" customHeight="1">
      <c r="B46" s="135" t="s">
        <v>31</v>
      </c>
      <c r="C46" s="212">
        <v>0.3958333333333333</v>
      </c>
      <c r="D46" s="213"/>
      <c r="I46" s="135" t="s">
        <v>33</v>
      </c>
      <c r="J46" s="213">
        <v>22</v>
      </c>
      <c r="K46" s="213"/>
    </row>
    <row r="47" spans="2:19" ht="19.5" customHeight="1">
      <c r="B47" s="135" t="s">
        <v>32</v>
      </c>
      <c r="C47" s="214">
        <v>0.5208333333333334</v>
      </c>
      <c r="D47" s="215"/>
      <c r="I47" s="135" t="s">
        <v>34</v>
      </c>
      <c r="J47" s="215">
        <v>15</v>
      </c>
      <c r="K47" s="215"/>
      <c r="P47" s="135" t="s">
        <v>35</v>
      </c>
      <c r="Q47" s="216">
        <v>41092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 t="s">
        <v>100</v>
      </c>
      <c r="D66" s="262"/>
      <c r="E66" s="262"/>
      <c r="F66" s="262"/>
      <c r="G66" s="262"/>
      <c r="H66" s="262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>
        <v>40075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40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56</v>
      </c>
      <c r="B8" s="100"/>
      <c r="C8" s="10">
        <v>1</v>
      </c>
      <c r="D8" s="11">
        <v>78</v>
      </c>
      <c r="E8" s="12">
        <v>35</v>
      </c>
      <c r="F8" s="12">
        <v>6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99" t="s">
        <v>45</v>
      </c>
      <c r="L8" s="100"/>
      <c r="M8" s="10">
        <v>1</v>
      </c>
      <c r="N8" s="11">
        <v>94</v>
      </c>
      <c r="O8" s="12">
        <v>36</v>
      </c>
      <c r="P8" s="12">
        <v>3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84</v>
      </c>
      <c r="E9" s="18">
        <v>51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100</v>
      </c>
      <c r="O9" s="18">
        <v>51</v>
      </c>
      <c r="P9" s="18">
        <v>1</v>
      </c>
      <c r="Q9" s="19">
        <f>IF(AND(ISBLANK(N9),ISBLANK(O9)),"",N9+O9)</f>
        <v>151</v>
      </c>
      <c r="R9" s="20">
        <f>IF(ISNUMBER($H9),1-$H9,"")</f>
        <v>1</v>
      </c>
      <c r="S9" s="15"/>
    </row>
    <row r="10" spans="1:19" ht="12.75" customHeight="1" thickBot="1">
      <c r="A10" s="103" t="s">
        <v>57</v>
      </c>
      <c r="B10" s="104"/>
      <c r="C10" s="16">
        <v>3</v>
      </c>
      <c r="D10" s="17">
        <v>91</v>
      </c>
      <c r="E10" s="18">
        <v>35</v>
      </c>
      <c r="F10" s="18">
        <v>5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103" t="s">
        <v>46</v>
      </c>
      <c r="L10" s="104"/>
      <c r="M10" s="16">
        <v>3</v>
      </c>
      <c r="N10" s="17">
        <v>92</v>
      </c>
      <c r="O10" s="18">
        <v>45</v>
      </c>
      <c r="P10" s="18">
        <v>1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74</v>
      </c>
      <c r="E11" s="23">
        <v>45</v>
      </c>
      <c r="F11" s="23">
        <v>2</v>
      </c>
      <c r="G11" s="24">
        <f>IF(AND(ISBLANK(D11),ISBLANK(E11)),"",D11+E11)</f>
        <v>119</v>
      </c>
      <c r="H11" s="25">
        <f>IF(OR(ISNUMBER($G11),ISNUMBER($Q11)),(SIGN(N($G11)-N($Q11))+1)/2,"")</f>
        <v>1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84</v>
      </c>
      <c r="O11" s="23">
        <v>26</v>
      </c>
      <c r="P11" s="23">
        <v>6</v>
      </c>
      <c r="Q11" s="24">
        <f>IF(AND(ISBLANK(N11),ISBLANK(O11)),"",N11+O11)</f>
        <v>110</v>
      </c>
      <c r="R11" s="25">
        <f>IF(ISNUMBER($H11),1-$H11,"")</f>
        <v>0</v>
      </c>
      <c r="S11" s="109">
        <f>IF(ISNUMBER($I11),1-$I11,"")</f>
        <v>1</v>
      </c>
    </row>
    <row r="12" spans="1:19" ht="15.75" customHeight="1" thickBot="1">
      <c r="A12" s="107">
        <v>15943</v>
      </c>
      <c r="B12" s="108"/>
      <c r="C12" s="26" t="s">
        <v>12</v>
      </c>
      <c r="D12" s="27">
        <f>IF(ISNUMBER($G12),SUM(D8:D11),"")</f>
        <v>327</v>
      </c>
      <c r="E12" s="28">
        <f>IF(ISNUMBER($G12),SUM(E8:E11),"")</f>
        <v>166</v>
      </c>
      <c r="F12" s="28">
        <f>IF(ISNUMBER($G12),SUM(F8:F11),"")</f>
        <v>13</v>
      </c>
      <c r="G12" s="29">
        <f>IF(SUM($G8:$G11)+SUM($Q8:$Q11)&gt;0,SUM(G8:G11),"")</f>
        <v>493</v>
      </c>
      <c r="H12" s="27">
        <f>IF(ISNUMBER($G12),SUM(H8:H11),"")</f>
        <v>1</v>
      </c>
      <c r="I12" s="110"/>
      <c r="K12" s="107">
        <v>16812</v>
      </c>
      <c r="L12" s="108"/>
      <c r="M12" s="26" t="s">
        <v>12</v>
      </c>
      <c r="N12" s="27">
        <f>IF(ISNUMBER($G12),SUM(N8:N11),"")</f>
        <v>370</v>
      </c>
      <c r="O12" s="28">
        <f>IF(ISNUMBER($G12),SUM(O8:O11),"")</f>
        <v>158</v>
      </c>
      <c r="P12" s="28">
        <f>IF(ISNUMBER($G12),SUM(P8:P11),"")</f>
        <v>11</v>
      </c>
      <c r="Q12" s="29">
        <f>IF(SUM($G8:$G11)+SUM($Q8:$Q11)&gt;0,SUM(Q8:Q11),"")</f>
        <v>528</v>
      </c>
      <c r="R12" s="27">
        <f>IF(ISNUMBER($G12),SUM(R8:R11),"")</f>
        <v>3</v>
      </c>
      <c r="S12" s="110"/>
    </row>
    <row r="13" spans="1:19" ht="12.75" customHeight="1">
      <c r="A13" s="99" t="s">
        <v>58</v>
      </c>
      <c r="B13" s="100"/>
      <c r="C13" s="10">
        <v>1</v>
      </c>
      <c r="D13" s="11">
        <v>90</v>
      </c>
      <c r="E13" s="12">
        <v>36</v>
      </c>
      <c r="F13" s="12">
        <v>1</v>
      </c>
      <c r="G13" s="13">
        <f>IF(AND(ISBLANK(D13),ISBLANK(E13)),"",D13+E13)</f>
        <v>126</v>
      </c>
      <c r="H13" s="14">
        <f>IF(OR(ISNUMBER($G13),ISNUMBER($Q13)),(SIGN(N($G13)-N($Q13))+1)/2,"")</f>
        <v>0</v>
      </c>
      <c r="I13" s="15"/>
      <c r="K13" s="99" t="s">
        <v>47</v>
      </c>
      <c r="L13" s="100"/>
      <c r="M13" s="10">
        <v>1</v>
      </c>
      <c r="N13" s="11">
        <v>99</v>
      </c>
      <c r="O13" s="12">
        <v>42</v>
      </c>
      <c r="P13" s="12">
        <v>1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95</v>
      </c>
      <c r="E14" s="18">
        <v>28</v>
      </c>
      <c r="F14" s="18">
        <v>2</v>
      </c>
      <c r="G14" s="19">
        <f>IF(AND(ISBLANK(D14),ISBLANK(E14)),"",D14+E14)</f>
        <v>123</v>
      </c>
      <c r="H14" s="20">
        <f>IF(OR(ISNUMBER($G14),ISNUMBER($Q14)),(SIGN(N($G14)-N($Q14))+1)/2,"")</f>
        <v>0.5</v>
      </c>
      <c r="I14" s="15"/>
      <c r="K14" s="101"/>
      <c r="L14" s="102"/>
      <c r="M14" s="16">
        <v>2</v>
      </c>
      <c r="N14" s="17">
        <v>89</v>
      </c>
      <c r="O14" s="18">
        <v>34</v>
      </c>
      <c r="P14" s="18">
        <v>3</v>
      </c>
      <c r="Q14" s="19">
        <f>IF(AND(ISBLANK(N14),ISBLANK(O14)),"",N14+O14)</f>
        <v>123</v>
      </c>
      <c r="R14" s="20">
        <f>IF(ISNUMBER($H14),1-$H14,"")</f>
        <v>0.5</v>
      </c>
      <c r="S14" s="15"/>
    </row>
    <row r="15" spans="1:19" ht="12.75" customHeight="1" thickBot="1">
      <c r="A15" s="103" t="s">
        <v>59</v>
      </c>
      <c r="B15" s="104"/>
      <c r="C15" s="16">
        <v>3</v>
      </c>
      <c r="D15" s="17">
        <v>92</v>
      </c>
      <c r="E15" s="18">
        <v>36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103" t="s">
        <v>48</v>
      </c>
      <c r="L15" s="104"/>
      <c r="M15" s="16">
        <v>3</v>
      </c>
      <c r="N15" s="17">
        <v>88</v>
      </c>
      <c r="O15" s="18">
        <v>35</v>
      </c>
      <c r="P15" s="18">
        <v>3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101</v>
      </c>
      <c r="E16" s="23">
        <v>42</v>
      </c>
      <c r="F16" s="23">
        <v>1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92</v>
      </c>
      <c r="O16" s="23">
        <v>44</v>
      </c>
      <c r="P16" s="23">
        <v>3</v>
      </c>
      <c r="Q16" s="24">
        <f>IF(AND(ISBLANK(N16),ISBLANK(O16)),"",N16+O16)</f>
        <v>136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16047</v>
      </c>
      <c r="B17" s="108"/>
      <c r="C17" s="26" t="s">
        <v>12</v>
      </c>
      <c r="D17" s="27">
        <f>IF(ISNUMBER($G17),SUM(D13:D16),"")</f>
        <v>378</v>
      </c>
      <c r="E17" s="28">
        <f>IF(ISNUMBER($G17),SUM(E13:E16),"")</f>
        <v>142</v>
      </c>
      <c r="F17" s="28">
        <f>IF(ISNUMBER($G17),SUM(F13:F16),"")</f>
        <v>6</v>
      </c>
      <c r="G17" s="29">
        <f>IF(SUM($G13:$G16)+SUM($Q13:$Q16)&gt;0,SUM(G13:G16),"")</f>
        <v>520</v>
      </c>
      <c r="H17" s="27">
        <f>IF(ISNUMBER($G17),SUM(H13:H16),"")</f>
        <v>2.5</v>
      </c>
      <c r="I17" s="110"/>
      <c r="K17" s="107">
        <v>17299</v>
      </c>
      <c r="L17" s="108"/>
      <c r="M17" s="26" t="s">
        <v>12</v>
      </c>
      <c r="N17" s="27">
        <f>IF(ISNUMBER($G17),SUM(N13:N16),"")</f>
        <v>368</v>
      </c>
      <c r="O17" s="28">
        <f>IF(ISNUMBER($G17),SUM(O13:O16),"")</f>
        <v>155</v>
      </c>
      <c r="P17" s="28">
        <f>IF(ISNUMBER($G17),SUM(P13:P16),"")</f>
        <v>10</v>
      </c>
      <c r="Q17" s="29">
        <f>IF(SUM($G13:$G16)+SUM($Q13:$Q16)&gt;0,SUM(Q13:Q16),"")</f>
        <v>523</v>
      </c>
      <c r="R17" s="27">
        <f>IF(ISNUMBER($G17),SUM(R13:R16),"")</f>
        <v>1.5</v>
      </c>
      <c r="S17" s="110"/>
    </row>
    <row r="18" spans="1:19" ht="12.75" customHeight="1">
      <c r="A18" s="99" t="s">
        <v>43</v>
      </c>
      <c r="B18" s="100"/>
      <c r="C18" s="10">
        <v>1</v>
      </c>
      <c r="D18" s="11">
        <v>82</v>
      </c>
      <c r="E18" s="12">
        <v>36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1</v>
      </c>
      <c r="I18" s="15"/>
      <c r="K18" s="99" t="s">
        <v>49</v>
      </c>
      <c r="L18" s="100"/>
      <c r="M18" s="10">
        <v>1</v>
      </c>
      <c r="N18" s="11">
        <v>83</v>
      </c>
      <c r="O18" s="12">
        <v>29</v>
      </c>
      <c r="P18" s="12">
        <v>4</v>
      </c>
      <c r="Q18" s="13">
        <f>IF(AND(ISBLANK(N18),ISBLANK(O18)),"",N18+O18)</f>
        <v>112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87</v>
      </c>
      <c r="E19" s="18">
        <v>35</v>
      </c>
      <c r="F19" s="18">
        <v>2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88</v>
      </c>
      <c r="O19" s="18">
        <v>44</v>
      </c>
      <c r="P19" s="18">
        <v>1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103" t="s">
        <v>60</v>
      </c>
      <c r="B20" s="104"/>
      <c r="C20" s="16">
        <v>3</v>
      </c>
      <c r="D20" s="17">
        <v>94</v>
      </c>
      <c r="E20" s="18">
        <v>42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3" t="s">
        <v>50</v>
      </c>
      <c r="L20" s="104"/>
      <c r="M20" s="16">
        <v>3</v>
      </c>
      <c r="N20" s="17">
        <v>94</v>
      </c>
      <c r="O20" s="18">
        <v>36</v>
      </c>
      <c r="P20" s="18">
        <v>2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84</v>
      </c>
      <c r="E21" s="23">
        <v>44</v>
      </c>
      <c r="F21" s="23">
        <v>1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109">
        <f>IF(ISNUMBER(H22),(SIGN(1000*($H22-$R22)+$G22-$Q22)+1)/2,"")</f>
        <v>0.5</v>
      </c>
      <c r="K21" s="105"/>
      <c r="L21" s="106"/>
      <c r="M21" s="21">
        <v>4</v>
      </c>
      <c r="N21" s="22">
        <v>85</v>
      </c>
      <c r="O21" s="23">
        <v>45</v>
      </c>
      <c r="P21" s="23">
        <v>1</v>
      </c>
      <c r="Q21" s="24">
        <f>IF(AND(ISBLANK(N21),ISBLANK(O21)),"",N21+O21)</f>
        <v>130</v>
      </c>
      <c r="R21" s="25">
        <f>IF(ISNUMBER($H21),1-$H21,"")</f>
        <v>1</v>
      </c>
      <c r="S21" s="109">
        <f>IF(ISNUMBER($I21),1-$I21,"")</f>
        <v>0.5</v>
      </c>
    </row>
    <row r="22" spans="1:19" ht="15.75" customHeight="1" thickBot="1">
      <c r="A22" s="107">
        <v>8954</v>
      </c>
      <c r="B22" s="108"/>
      <c r="C22" s="26" t="s">
        <v>12</v>
      </c>
      <c r="D22" s="27">
        <f>IF(ISNUMBER($G22),SUM(D18:D21),"")</f>
        <v>347</v>
      </c>
      <c r="E22" s="28">
        <f>IF(ISNUMBER($G22),SUM(E18:E21),"")</f>
        <v>157</v>
      </c>
      <c r="F22" s="28">
        <f>IF(ISNUMBER($G22),SUM(F18:F21),"")</f>
        <v>6</v>
      </c>
      <c r="G22" s="29">
        <f>IF(SUM($G18:$G21)+SUM($Q18:$Q21)&gt;0,SUM(G18:G21),"")</f>
        <v>504</v>
      </c>
      <c r="H22" s="27">
        <f>IF(ISNUMBER($G22),SUM(H18:H21),"")</f>
        <v>2</v>
      </c>
      <c r="I22" s="110"/>
      <c r="K22" s="107">
        <v>18506</v>
      </c>
      <c r="L22" s="108"/>
      <c r="M22" s="26" t="s">
        <v>12</v>
      </c>
      <c r="N22" s="27">
        <f>IF(ISNUMBER($G22),SUM(N18:N21),"")</f>
        <v>350</v>
      </c>
      <c r="O22" s="28">
        <f>IF(ISNUMBER($G22),SUM(O18:O21),"")</f>
        <v>154</v>
      </c>
      <c r="P22" s="28">
        <f>IF(ISNUMBER($G22),SUM(P18:P21),"")</f>
        <v>8</v>
      </c>
      <c r="Q22" s="29">
        <f>IF(SUM($G18:$G21)+SUM($Q18:$Q21)&gt;0,SUM(Q18:Q21),"")</f>
        <v>504</v>
      </c>
      <c r="R22" s="27">
        <f>IF(ISNUMBER($G22),SUM(R18:R21),"")</f>
        <v>2</v>
      </c>
      <c r="S22" s="110"/>
    </row>
    <row r="23" spans="1:19" ht="12.75" customHeight="1">
      <c r="A23" s="99" t="s">
        <v>61</v>
      </c>
      <c r="B23" s="100"/>
      <c r="C23" s="10">
        <v>1</v>
      </c>
      <c r="D23" s="11">
        <v>92</v>
      </c>
      <c r="E23" s="12">
        <v>35</v>
      </c>
      <c r="F23" s="12">
        <v>3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99" t="s">
        <v>71</v>
      </c>
      <c r="L23" s="100"/>
      <c r="M23" s="10">
        <v>1</v>
      </c>
      <c r="N23" s="11">
        <v>87</v>
      </c>
      <c r="O23" s="12">
        <v>42</v>
      </c>
      <c r="P23" s="12">
        <v>3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94</v>
      </c>
      <c r="E24" s="18">
        <v>36</v>
      </c>
      <c r="F24" s="18">
        <v>4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79</v>
      </c>
      <c r="O24" s="18">
        <v>35</v>
      </c>
      <c r="P24" s="18">
        <v>3</v>
      </c>
      <c r="Q24" s="19">
        <f>IF(AND(ISBLANK(N24),ISBLANK(O24)),"",N24+O24)</f>
        <v>114</v>
      </c>
      <c r="R24" s="20">
        <f>IF(ISNUMBER($H24),1-$H24,"")</f>
        <v>0</v>
      </c>
      <c r="S24" s="15"/>
    </row>
    <row r="25" spans="1:19" ht="12.75" customHeight="1" thickBot="1">
      <c r="A25" s="103" t="s">
        <v>62</v>
      </c>
      <c r="B25" s="104"/>
      <c r="C25" s="16">
        <v>3</v>
      </c>
      <c r="D25" s="17">
        <v>89</v>
      </c>
      <c r="E25" s="18">
        <v>36</v>
      </c>
      <c r="F25" s="18">
        <v>2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3" t="s">
        <v>51</v>
      </c>
      <c r="L25" s="104"/>
      <c r="M25" s="16">
        <v>3</v>
      </c>
      <c r="N25" s="17">
        <v>72</v>
      </c>
      <c r="O25" s="18">
        <v>43</v>
      </c>
      <c r="P25" s="18">
        <v>1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87</v>
      </c>
      <c r="E26" s="23">
        <v>45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88</v>
      </c>
      <c r="O26" s="23">
        <v>36</v>
      </c>
      <c r="P26" s="23">
        <v>2</v>
      </c>
      <c r="Q26" s="24">
        <f>IF(AND(ISBLANK(N26),ISBLANK(O26)),"",N26+O26)</f>
        <v>124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9159</v>
      </c>
      <c r="B27" s="108"/>
      <c r="C27" s="26" t="s">
        <v>12</v>
      </c>
      <c r="D27" s="27">
        <f>IF(ISNUMBER($G27),SUM(D23:D26),"")</f>
        <v>362</v>
      </c>
      <c r="E27" s="28">
        <f>IF(ISNUMBER($G27),SUM(E23:E26),"")</f>
        <v>152</v>
      </c>
      <c r="F27" s="28">
        <f>IF(ISNUMBER($G27),SUM(F23:F26),"")</f>
        <v>9</v>
      </c>
      <c r="G27" s="29">
        <f>IF(SUM($G23:$G26)+SUM($Q23:$Q26)&gt;0,SUM(G23:G26),"")</f>
        <v>514</v>
      </c>
      <c r="H27" s="27">
        <f>IF(ISNUMBER($G27),SUM(H23:H26),"")</f>
        <v>3</v>
      </c>
      <c r="I27" s="110"/>
      <c r="K27" s="107">
        <v>20057</v>
      </c>
      <c r="L27" s="108"/>
      <c r="M27" s="26" t="s">
        <v>12</v>
      </c>
      <c r="N27" s="27">
        <f>IF(ISNUMBER($G27),SUM(N23:N26),"")</f>
        <v>326</v>
      </c>
      <c r="O27" s="28">
        <f>IF(ISNUMBER($G27),SUM(O23:O26),"")</f>
        <v>156</v>
      </c>
      <c r="P27" s="28">
        <f>IF(ISNUMBER($G27),SUM(P23:P26),"")</f>
        <v>9</v>
      </c>
      <c r="Q27" s="29">
        <f>IF(SUM($G23:$G26)+SUM($Q23:$Q26)&gt;0,SUM(Q23:Q26),"")</f>
        <v>482</v>
      </c>
      <c r="R27" s="27">
        <f>IF(ISNUMBER($G27),SUM(R23:R26),"")</f>
        <v>1</v>
      </c>
      <c r="S27" s="110"/>
    </row>
    <row r="28" spans="1:19" ht="12.75" customHeight="1">
      <c r="A28" s="99" t="s">
        <v>63</v>
      </c>
      <c r="B28" s="100"/>
      <c r="C28" s="10">
        <v>1</v>
      </c>
      <c r="D28" s="11">
        <v>96</v>
      </c>
      <c r="E28" s="12">
        <v>54</v>
      </c>
      <c r="F28" s="12">
        <v>0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99" t="s">
        <v>52</v>
      </c>
      <c r="L28" s="100"/>
      <c r="M28" s="10">
        <v>1</v>
      </c>
      <c r="N28" s="11">
        <v>87</v>
      </c>
      <c r="O28" s="12">
        <v>36</v>
      </c>
      <c r="P28" s="12">
        <v>0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99</v>
      </c>
      <c r="E29" s="18">
        <v>42</v>
      </c>
      <c r="F29" s="18">
        <v>2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100</v>
      </c>
      <c r="O29" s="18">
        <v>36</v>
      </c>
      <c r="P29" s="18">
        <v>3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75" customHeight="1" thickBot="1">
      <c r="A30" s="103" t="s">
        <v>64</v>
      </c>
      <c r="B30" s="104"/>
      <c r="C30" s="16">
        <v>3</v>
      </c>
      <c r="D30" s="17">
        <v>95</v>
      </c>
      <c r="E30" s="18">
        <v>45</v>
      </c>
      <c r="F30" s="18">
        <v>1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103" t="s">
        <v>53</v>
      </c>
      <c r="L30" s="104"/>
      <c r="M30" s="16">
        <v>3</v>
      </c>
      <c r="N30" s="17">
        <v>87</v>
      </c>
      <c r="O30" s="18">
        <v>35</v>
      </c>
      <c r="P30" s="18">
        <v>1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86</v>
      </c>
      <c r="E31" s="23">
        <v>36</v>
      </c>
      <c r="F31" s="23">
        <v>2</v>
      </c>
      <c r="G31" s="24">
        <f>IF(AND(ISBLANK(D31),ISBLANK(E31)),"",D31+E31)</f>
        <v>122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79</v>
      </c>
      <c r="O31" s="23">
        <v>40</v>
      </c>
      <c r="P31" s="23">
        <v>2</v>
      </c>
      <c r="Q31" s="24">
        <f>IF(AND(ISBLANK(N31),ISBLANK(O31)),"",N31+O31)</f>
        <v>119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7932</v>
      </c>
      <c r="B32" s="108"/>
      <c r="C32" s="26" t="s">
        <v>12</v>
      </c>
      <c r="D32" s="27">
        <f>IF(ISNUMBER($G32),SUM(D28:D31),"")</f>
        <v>376</v>
      </c>
      <c r="E32" s="28">
        <f>IF(ISNUMBER($G32),SUM(E28:E31),"")</f>
        <v>177</v>
      </c>
      <c r="F32" s="28">
        <f>IF(ISNUMBER($G32),SUM(F28:F31),"")</f>
        <v>5</v>
      </c>
      <c r="G32" s="29">
        <f>IF(SUM($G28:$G31)+SUM($Q28:$Q31)&gt;0,SUM(G28:G31),"")</f>
        <v>553</v>
      </c>
      <c r="H32" s="27">
        <f>IF(ISNUMBER($G32),SUM(H28:H31),"")</f>
        <v>4</v>
      </c>
      <c r="I32" s="110"/>
      <c r="K32" s="107">
        <v>8897</v>
      </c>
      <c r="L32" s="108"/>
      <c r="M32" s="26" t="s">
        <v>12</v>
      </c>
      <c r="N32" s="27">
        <f>IF(ISNUMBER($G32),SUM(N28:N31),"")</f>
        <v>353</v>
      </c>
      <c r="O32" s="28">
        <f>IF(ISNUMBER($G32),SUM(O28:O31),"")</f>
        <v>147</v>
      </c>
      <c r="P32" s="28">
        <f>IF(ISNUMBER($G32),SUM(P28:P31),"")</f>
        <v>6</v>
      </c>
      <c r="Q32" s="29">
        <f>IF(SUM($G28:$G31)+SUM($Q28:$Q31)&gt;0,SUM(Q28:Q31),"")</f>
        <v>500</v>
      </c>
      <c r="R32" s="27">
        <f>IF(ISNUMBER($G32),SUM(R28:R31),"")</f>
        <v>0</v>
      </c>
      <c r="S32" s="110"/>
    </row>
    <row r="33" spans="1:19" ht="12.75" customHeight="1">
      <c r="A33" s="99" t="s">
        <v>65</v>
      </c>
      <c r="B33" s="100"/>
      <c r="C33" s="10">
        <v>1</v>
      </c>
      <c r="D33" s="11">
        <v>95</v>
      </c>
      <c r="E33" s="12">
        <v>36</v>
      </c>
      <c r="F33" s="12">
        <v>0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99" t="s">
        <v>54</v>
      </c>
      <c r="L33" s="100"/>
      <c r="M33" s="10">
        <v>1</v>
      </c>
      <c r="N33" s="11">
        <v>83</v>
      </c>
      <c r="O33" s="12">
        <v>36</v>
      </c>
      <c r="P33" s="12">
        <v>0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36</v>
      </c>
      <c r="F34" s="18">
        <v>2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86</v>
      </c>
      <c r="O34" s="18">
        <v>44</v>
      </c>
      <c r="P34" s="18">
        <v>4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103" t="s">
        <v>66</v>
      </c>
      <c r="B35" s="104"/>
      <c r="C35" s="16">
        <v>3</v>
      </c>
      <c r="D35" s="17">
        <v>99</v>
      </c>
      <c r="E35" s="18">
        <v>54</v>
      </c>
      <c r="F35" s="18">
        <v>0</v>
      </c>
      <c r="G35" s="19">
        <f>IF(AND(ISBLANK(D35),ISBLANK(E35)),"",D35+E35)</f>
        <v>153</v>
      </c>
      <c r="H35" s="20">
        <f>IF(OR(ISNUMBER($G35),ISNUMBER($Q35)),(SIGN(N($G35)-N($Q35))+1)/2,"")</f>
        <v>1</v>
      </c>
      <c r="I35" s="15"/>
      <c r="K35" s="103" t="s">
        <v>55</v>
      </c>
      <c r="L35" s="104"/>
      <c r="M35" s="16">
        <v>3</v>
      </c>
      <c r="N35" s="17">
        <v>98</v>
      </c>
      <c r="O35" s="18">
        <v>45</v>
      </c>
      <c r="P35" s="18">
        <v>2</v>
      </c>
      <c r="Q35" s="19">
        <f>IF(AND(ISBLANK(N35),ISBLANK(O35)),"",N35+O35)</f>
        <v>143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100</v>
      </c>
      <c r="E36" s="23">
        <v>61</v>
      </c>
      <c r="F36" s="23">
        <v>0</v>
      </c>
      <c r="G36" s="24">
        <f>IF(AND(ISBLANK(D36),ISBLANK(E36)),"",D36+E36)</f>
        <v>161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94</v>
      </c>
      <c r="O36" s="23">
        <v>45</v>
      </c>
      <c r="P36" s="23">
        <v>2</v>
      </c>
      <c r="Q36" s="24">
        <f>IF(AND(ISBLANK(N36),ISBLANK(O36)),"",N36+O36)</f>
        <v>139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9153</v>
      </c>
      <c r="B37" s="108"/>
      <c r="C37" s="26" t="s">
        <v>12</v>
      </c>
      <c r="D37" s="27">
        <f>IF(ISNUMBER($G37),SUM(D33:D36),"")</f>
        <v>383</v>
      </c>
      <c r="E37" s="28">
        <f>IF(ISNUMBER($G37),SUM(E33:E36),"")</f>
        <v>187</v>
      </c>
      <c r="F37" s="28">
        <f>IF(ISNUMBER($G37),SUM(F33:F36),"")</f>
        <v>2</v>
      </c>
      <c r="G37" s="29">
        <f>IF(SUM($G33:$G36)+SUM($Q33:$Q36)&gt;0,SUM(G33:G36),"")</f>
        <v>570</v>
      </c>
      <c r="H37" s="27">
        <f>IF(ISNUMBER($G37),SUM(H33:H36),"")</f>
        <v>3</v>
      </c>
      <c r="I37" s="110"/>
      <c r="K37" s="107">
        <v>8675</v>
      </c>
      <c r="L37" s="108"/>
      <c r="M37" s="26" t="s">
        <v>12</v>
      </c>
      <c r="N37" s="27">
        <f>IF(ISNUMBER($G37),SUM(N33:N36),"")</f>
        <v>361</v>
      </c>
      <c r="O37" s="28">
        <f>IF(ISNUMBER($G37),SUM(O33:O36),"")</f>
        <v>170</v>
      </c>
      <c r="P37" s="28">
        <f>IF(ISNUMBER($G37),SUM(P33:P36),"")</f>
        <v>8</v>
      </c>
      <c r="Q37" s="29">
        <f>IF(SUM($G33:$G36)+SUM($Q33:$Q36)&gt;0,SUM(Q33:Q36),"")</f>
        <v>531</v>
      </c>
      <c r="R37" s="27">
        <f>IF(ISNUMBER($G37),SUM(R33:R36),"")</f>
        <v>1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2173</v>
      </c>
      <c r="E39" s="34">
        <f>IF(ISNUMBER($G39),SUM(E12,E17,E22,E27,E32,E37),"")</f>
        <v>981</v>
      </c>
      <c r="F39" s="34">
        <f>IF(ISNUMBER($G39),SUM(F12,F17,F22,F27,F32,F37),"")</f>
        <v>41</v>
      </c>
      <c r="G39" s="35">
        <f>IF(SUM($G$8:$G$37)+SUM($Q$8:$Q$37)&gt;0,SUM(G12,G17,G22,G27,G32,G37),"")</f>
        <v>3154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2128</v>
      </c>
      <c r="O39" s="34">
        <f>IF(ISNUMBER($G39),SUM(O12,O17,O22,O27,O32,O37),"")</f>
        <v>940</v>
      </c>
      <c r="P39" s="34">
        <f>IF(ISNUMBER($G39),SUM(P12,P17,P22,P27,P32,P37),"")</f>
        <v>52</v>
      </c>
      <c r="Q39" s="35">
        <f>IF(SUM($G$8:$G$37)+SUM($Q$8:$Q$37)&gt;0,SUM(Q12,Q17,Q22,Q27,Q32,Q37),"")</f>
        <v>3068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73</v>
      </c>
      <c r="D41" s="75"/>
      <c r="E41" s="75"/>
      <c r="G41" s="92"/>
      <c r="H41" s="92"/>
      <c r="I41" s="40">
        <f>IF(ISNUMBER(I$39),SUM(I11,I16,I21,I26,I31,I36,I39),"")</f>
        <v>6.5</v>
      </c>
      <c r="K41" s="38"/>
      <c r="L41" s="39" t="s">
        <v>22</v>
      </c>
      <c r="M41" s="75" t="s">
        <v>72</v>
      </c>
      <c r="N41" s="75"/>
      <c r="O41" s="75"/>
      <c r="Q41" s="92" t="s">
        <v>16</v>
      </c>
      <c r="R41" s="92"/>
      <c r="S41" s="40">
        <f>IF(ISNUMBER(S$39),SUM(S11,S16,S21,S26,S31,S36,S39),"")</f>
        <v>1.5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ŠUMPERK  ŽENY "B" – SLOVAN ROSICE</v>
      </c>
    </row>
    <row r="46" spans="2:11" ht="19.5" customHeight="1">
      <c r="B46" s="2" t="s">
        <v>31</v>
      </c>
      <c r="C46" s="95">
        <v>0.4166666666666667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0.5347222222222222</v>
      </c>
      <c r="D47" s="98"/>
      <c r="I47" s="2" t="s">
        <v>34</v>
      </c>
      <c r="J47" s="98">
        <v>15</v>
      </c>
      <c r="K47" s="98"/>
      <c r="P47" s="2" t="s">
        <v>35</v>
      </c>
      <c r="Q47" s="93">
        <v>40426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84</v>
      </c>
      <c r="B57" s="71" t="s">
        <v>67</v>
      </c>
      <c r="C57" s="72"/>
      <c r="D57" s="68">
        <v>19975</v>
      </c>
      <c r="E57" s="71" t="s">
        <v>68</v>
      </c>
      <c r="F57" s="74"/>
      <c r="G57" s="74"/>
      <c r="H57" s="72"/>
      <c r="I57" s="68">
        <v>15943</v>
      </c>
      <c r="J57" s="44"/>
      <c r="K57" s="69">
        <v>33</v>
      </c>
      <c r="L57" s="71" t="s">
        <v>69</v>
      </c>
      <c r="M57" s="72"/>
      <c r="N57" s="68">
        <v>17402</v>
      </c>
      <c r="O57" s="71" t="s">
        <v>70</v>
      </c>
      <c r="P57" s="74"/>
      <c r="Q57" s="74"/>
      <c r="R57" s="72"/>
      <c r="S57" s="70">
        <v>18506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40075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2009-09-19T11:06:44Z</cp:lastPrinted>
  <dcterms:created xsi:type="dcterms:W3CDTF">2005-07-26T20:23:27Z</dcterms:created>
  <dcterms:modified xsi:type="dcterms:W3CDTF">2009-09-22T08:33:06Z</dcterms:modified>
  <cp:category/>
  <cp:version/>
  <cp:contentType/>
  <cp:contentStatus/>
</cp:coreProperties>
</file>