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2120" windowHeight="9120" activeTab="0"/>
  </bookViews>
  <sheets>
    <sheet name="HKK-NM" sheetId="1" r:id="rId1"/>
    <sheet name="Sum-Vys" sheetId="2" r:id="rId2"/>
  </sheets>
  <definedNames/>
  <calcPr fullCalcOnLoad="1"/>
</workbook>
</file>

<file path=xl/sharedStrings.xml><?xml version="1.0" encoding="utf-8"?>
<sst xmlns="http://schemas.openxmlformats.org/spreadsheetml/2006/main" count="203" uniqueCount="83">
  <si>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</si>
  <si>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</si>
  <si>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</si>
  <si>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</si>
  <si>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</si>
  <si>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</si>
  <si>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</si>
  <si>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</si>
  <si>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</si>
  <si>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</si>
  <si>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</si>
  <si>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</si>
  <si>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</si>
  <si>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</si>
  <si>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</si>
  <si>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</si>
  <si>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</si>
  <si>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</si>
  <si>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</si>
  <si>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</si>
  <si>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</si>
  <si>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</si>
  <si>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</si>
  <si>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</si>
  <si>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</si>
  <si>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</si>
  <si>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</si>
  <si>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</si>
  <si>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</si>
  <si>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</si>
  <si>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</si>
  <si>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</si>
  <si>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</si>
  <si>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</si>
  <si>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</si>
  <si>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</si>
  <si>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</si>
  <si>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</si>
  <si>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</si>
  <si>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Šumperk</t>
  </si>
  <si>
    <t>KK Šumperk</t>
  </si>
  <si>
    <t>Matějka Petr</t>
  </si>
  <si>
    <t>ll/0442</t>
  </si>
  <si>
    <t>Mederová Ludmila</t>
  </si>
  <si>
    <t>09.00</t>
  </si>
  <si>
    <t>KK Vyškov</t>
  </si>
  <si>
    <t>Gerešová</t>
  </si>
  <si>
    <t>Pavlína</t>
  </si>
  <si>
    <t xml:space="preserve">Sedlářová </t>
  </si>
  <si>
    <t>Mederová</t>
  </si>
  <si>
    <t>Ludmila</t>
  </si>
  <si>
    <t>Olga</t>
  </si>
  <si>
    <t xml:space="preserve">Petková </t>
  </si>
  <si>
    <t>Kateřina</t>
  </si>
  <si>
    <t>Usnulová</t>
  </si>
  <si>
    <t>Jitka</t>
  </si>
  <si>
    <t>Tomiczková</t>
  </si>
  <si>
    <t>Kurialová</t>
  </si>
  <si>
    <t>Jana</t>
  </si>
  <si>
    <t>Alánová</t>
  </si>
  <si>
    <t>Milana</t>
  </si>
  <si>
    <t xml:space="preserve">07.02.2015, </t>
  </si>
  <si>
    <t>10.09.2017</t>
  </si>
  <si>
    <t>II/0053</t>
  </si>
  <si>
    <t>Fajdeková Bohuslava</t>
  </si>
  <si>
    <t>Kuběnová Libuše</t>
  </si>
  <si>
    <t>Škrobová Jaromíra</t>
  </si>
  <si>
    <t>Petra</t>
  </si>
  <si>
    <t>Alena</t>
  </si>
  <si>
    <t>Svobodová</t>
  </si>
  <si>
    <t>Machalíčková</t>
  </si>
  <si>
    <t>Anna</t>
  </si>
  <si>
    <t>Šárka</t>
  </si>
  <si>
    <t>Kuběnová</t>
  </si>
  <si>
    <t>Tögelová</t>
  </si>
  <si>
    <t>Miluše</t>
  </si>
  <si>
    <t>Eliška</t>
  </si>
  <si>
    <t>Dokoupilová</t>
  </si>
  <si>
    <t>Libuše</t>
  </si>
  <si>
    <t>Mrázová</t>
  </si>
  <si>
    <t>TJ Nové Město n/M.</t>
  </si>
  <si>
    <t>HKK Olomouc B</t>
  </si>
  <si>
    <t>HKK Olomouc 1-4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</si>
</sst>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6" fillId="0" borderId="76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9" xfId="0" applyFont="1" applyFill="1" applyBorder="1" applyAlignment="1" applyProtection="1">
      <alignment horizontal="center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6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80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9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82</v>
      </c>
      <c r="M1" s="258"/>
      <c r="N1" s="258"/>
      <c r="O1" s="257" t="s">
        <v>37</v>
      </c>
      <c r="P1" s="257"/>
      <c r="Q1" s="256">
        <v>42042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81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80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79</v>
      </c>
      <c r="B8" s="231"/>
      <c r="C8" s="230">
        <v>1</v>
      </c>
      <c r="D8" s="229">
        <v>146</v>
      </c>
      <c r="E8" s="228">
        <v>59</v>
      </c>
      <c r="F8" s="228">
        <v>4</v>
      </c>
      <c r="G8" s="227">
        <f>IF(AND(ISBLANK(D8),ISBLANK(E8)),"",D8+E8)</f>
        <v>205</v>
      </c>
      <c r="H8" s="226">
        <f>IF(OR(ISNUMBER($G8),ISNUMBER($Q8)),(SIGN(N($G8)-N($Q8))+1)/2,"")</f>
        <v>1</v>
      </c>
      <c r="I8" s="216"/>
      <c r="K8" s="232" t="s">
        <v>73</v>
      </c>
      <c r="L8" s="231"/>
      <c r="M8" s="230">
        <v>1</v>
      </c>
      <c r="N8" s="229">
        <v>122</v>
      </c>
      <c r="O8" s="228">
        <v>53</v>
      </c>
      <c r="P8" s="228">
        <v>8</v>
      </c>
      <c r="Q8" s="227">
        <f>IF(AND(ISBLANK(N8),ISBLANK(O8)),"",N8+O8)</f>
        <v>175</v>
      </c>
      <c r="R8" s="226">
        <f>IF(ISNUMBER($H8),1-$H8,"")</f>
        <v>0</v>
      </c>
      <c r="S8" s="216"/>
    </row>
    <row r="9" spans="1:19" ht="12.75" customHeight="1">
      <c r="A9" s="225"/>
      <c r="B9" s="224"/>
      <c r="C9" s="221">
        <v>2</v>
      </c>
      <c r="D9" s="220">
        <v>148</v>
      </c>
      <c r="E9" s="219">
        <v>41</v>
      </c>
      <c r="F9" s="219">
        <v>8</v>
      </c>
      <c r="G9" s="218">
        <f>IF(AND(ISBLANK(D9),ISBLANK(E9)),"",D9+E9)</f>
        <v>189</v>
      </c>
      <c r="H9" s="217">
        <f>IF(OR(ISNUMBER($G9),ISNUMBER($Q9)),(SIGN(N($G9)-N($Q9))+1)/2,"")</f>
        <v>0</v>
      </c>
      <c r="I9" s="216"/>
      <c r="K9" s="225"/>
      <c r="L9" s="224"/>
      <c r="M9" s="221">
        <v>2</v>
      </c>
      <c r="N9" s="220">
        <v>136</v>
      </c>
      <c r="O9" s="219">
        <v>63</v>
      </c>
      <c r="P9" s="219">
        <v>3</v>
      </c>
      <c r="Q9" s="218">
        <f>IF(AND(ISBLANK(N9),ISBLANK(O9)),"",N9+O9)</f>
        <v>199</v>
      </c>
      <c r="R9" s="217">
        <f>IF(ISNUMBER($H9),1-$H9,"")</f>
        <v>1</v>
      </c>
      <c r="S9" s="216"/>
    </row>
    <row r="10" spans="1:19" ht="12.75" customHeight="1" thickBot="1">
      <c r="A10" s="223" t="s">
        <v>78</v>
      </c>
      <c r="B10" s="222"/>
      <c r="C10" s="221">
        <v>3</v>
      </c>
      <c r="D10" s="220"/>
      <c r="E10" s="219"/>
      <c r="F10" s="219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78</v>
      </c>
      <c r="L10" s="222"/>
      <c r="M10" s="221">
        <v>3</v>
      </c>
      <c r="N10" s="220"/>
      <c r="O10" s="219"/>
      <c r="P10" s="219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12"/>
      <c r="E11" s="211"/>
      <c r="F11" s="211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1</v>
      </c>
      <c r="K11" s="215"/>
      <c r="L11" s="214"/>
      <c r="M11" s="213">
        <v>4</v>
      </c>
      <c r="N11" s="212"/>
      <c r="O11" s="211"/>
      <c r="P11" s="211"/>
      <c r="Q11" s="210">
        <f>IF(AND(ISBLANK(N11),ISBLANK(O11)),"",N11+O11)</f>
      </c>
      <c r="R11" s="209">
        <f>IF(ISNUMBER($H11),1-$H11,"")</f>
      </c>
      <c r="S11" s="208">
        <f>IF(ISNUMBER($I11),1-$I11,"")</f>
        <v>0</v>
      </c>
    </row>
    <row r="12" spans="1:19" ht="15.75" customHeight="1" thickBot="1">
      <c r="A12" s="207">
        <v>7732</v>
      </c>
      <c r="B12" s="206"/>
      <c r="C12" s="205" t="s">
        <v>12</v>
      </c>
      <c r="D12" s="202">
        <f>IF(ISNUMBER($G12),SUM(D8:D11),"")</f>
        <v>294</v>
      </c>
      <c r="E12" s="204">
        <f>IF(ISNUMBER($G12),SUM(E8:E11),"")</f>
        <v>100</v>
      </c>
      <c r="F12" s="204">
        <f>IF(ISNUMBER($G12),SUM(F8:F11),"")</f>
        <v>12</v>
      </c>
      <c r="G12" s="203">
        <f>IF(SUM($G8:$G11)+SUM($Q8:$Q11)&gt;0,SUM(G8:G11),"")</f>
        <v>394</v>
      </c>
      <c r="H12" s="202">
        <f>IF(ISNUMBER($G12),SUM(H8:H11),"")</f>
        <v>1</v>
      </c>
      <c r="I12" s="201"/>
      <c r="K12" s="207">
        <v>8901</v>
      </c>
      <c r="L12" s="206"/>
      <c r="M12" s="205" t="s">
        <v>12</v>
      </c>
      <c r="N12" s="202">
        <f>IF(ISNUMBER($G12),SUM(N8:N11),"")</f>
        <v>258</v>
      </c>
      <c r="O12" s="204">
        <f>IF(ISNUMBER($G12),SUM(O8:O11),"")</f>
        <v>116</v>
      </c>
      <c r="P12" s="204">
        <f>IF(ISNUMBER($G12),SUM(P8:P11),"")</f>
        <v>11</v>
      </c>
      <c r="Q12" s="203">
        <f>IF(SUM($G8:$G11)+SUM($Q8:$Q11)&gt;0,SUM(Q8:Q11),"")</f>
        <v>374</v>
      </c>
      <c r="R12" s="202">
        <f>IF(ISNUMBER($G12),SUM(R8:R11),"")</f>
        <v>1</v>
      </c>
      <c r="S12" s="201"/>
    </row>
    <row r="13" spans="1:19" ht="12.75" customHeight="1">
      <c r="A13" s="232" t="s">
        <v>77</v>
      </c>
      <c r="B13" s="231"/>
      <c r="C13" s="230">
        <v>1</v>
      </c>
      <c r="D13" s="229">
        <v>135</v>
      </c>
      <c r="E13" s="228">
        <v>53</v>
      </c>
      <c r="F13" s="228">
        <v>6</v>
      </c>
      <c r="G13" s="227">
        <f>IF(AND(ISBLANK(D13),ISBLANK(E13)),"",D13+E13)</f>
        <v>188</v>
      </c>
      <c r="H13" s="226">
        <f>IF(OR(ISNUMBER($G13),ISNUMBER($Q13)),(SIGN(N($G13)-N($Q13))+1)/2,"")</f>
        <v>1</v>
      </c>
      <c r="I13" s="216"/>
      <c r="K13" s="232" t="s">
        <v>69</v>
      </c>
      <c r="L13" s="231"/>
      <c r="M13" s="230">
        <v>1</v>
      </c>
      <c r="N13" s="229">
        <v>126</v>
      </c>
      <c r="O13" s="228">
        <v>36</v>
      </c>
      <c r="P13" s="228">
        <v>10</v>
      </c>
      <c r="Q13" s="227">
        <f>IF(AND(ISBLANK(N13),ISBLANK(O13)),"",N13+O13)</f>
        <v>162</v>
      </c>
      <c r="R13" s="226">
        <f>IF(ISNUMBER($H13),1-$H13,"")</f>
        <v>0</v>
      </c>
      <c r="S13" s="216"/>
    </row>
    <row r="14" spans="1:19" ht="12.75" customHeight="1">
      <c r="A14" s="225"/>
      <c r="B14" s="224"/>
      <c r="C14" s="221">
        <v>2</v>
      </c>
      <c r="D14" s="220">
        <v>148</v>
      </c>
      <c r="E14" s="219">
        <v>71</v>
      </c>
      <c r="F14" s="219">
        <v>4</v>
      </c>
      <c r="G14" s="218">
        <f>IF(AND(ISBLANK(D14),ISBLANK(E14)),"",D14+E14)</f>
        <v>219</v>
      </c>
      <c r="H14" s="217">
        <f>IF(OR(ISNUMBER($G14),ISNUMBER($Q14)),(SIGN(N($G14)-N($Q14))+1)/2,"")</f>
        <v>1</v>
      </c>
      <c r="I14" s="216"/>
      <c r="K14" s="225"/>
      <c r="L14" s="224"/>
      <c r="M14" s="221">
        <v>2</v>
      </c>
      <c r="N14" s="220">
        <v>141</v>
      </c>
      <c r="O14" s="219">
        <v>41</v>
      </c>
      <c r="P14" s="219">
        <v>11</v>
      </c>
      <c r="Q14" s="218">
        <f>IF(AND(ISBLANK(N14),ISBLANK(O14)),"",N14+O14)</f>
        <v>182</v>
      </c>
      <c r="R14" s="217">
        <f>IF(ISNUMBER($H14),1-$H14,"")</f>
        <v>0</v>
      </c>
      <c r="S14" s="216"/>
    </row>
    <row r="15" spans="1:19" ht="12.75" customHeight="1" thickBot="1">
      <c r="A15" s="223" t="s">
        <v>76</v>
      </c>
      <c r="B15" s="222"/>
      <c r="C15" s="221">
        <v>3</v>
      </c>
      <c r="D15" s="220"/>
      <c r="E15" s="219"/>
      <c r="F15" s="219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75</v>
      </c>
      <c r="L15" s="222"/>
      <c r="M15" s="221">
        <v>3</v>
      </c>
      <c r="N15" s="220"/>
      <c r="O15" s="219"/>
      <c r="P15" s="219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215"/>
      <c r="B16" s="214"/>
      <c r="C16" s="213">
        <v>4</v>
      </c>
      <c r="D16" s="212"/>
      <c r="E16" s="211"/>
      <c r="F16" s="211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1</v>
      </c>
      <c r="K16" s="215"/>
      <c r="L16" s="214"/>
      <c r="M16" s="213">
        <v>4</v>
      </c>
      <c r="N16" s="212"/>
      <c r="O16" s="211"/>
      <c r="P16" s="211"/>
      <c r="Q16" s="210">
        <f>IF(AND(ISBLANK(N16),ISBLANK(O16)),"",N16+O16)</f>
      </c>
      <c r="R16" s="209">
        <f>IF(ISNUMBER($H16),1-$H16,"")</f>
      </c>
      <c r="S16" s="208">
        <f>IF(ISNUMBER($I16),1-$I16,"")</f>
        <v>0</v>
      </c>
    </row>
    <row r="17" spans="1:19" ht="15.75" customHeight="1" thickBot="1">
      <c r="A17" s="207">
        <v>14852</v>
      </c>
      <c r="B17" s="206"/>
      <c r="C17" s="205" t="s">
        <v>12</v>
      </c>
      <c r="D17" s="202">
        <f>IF(ISNUMBER($G17),SUM(D13:D16),"")</f>
        <v>283</v>
      </c>
      <c r="E17" s="204">
        <f>IF(ISNUMBER($G17),SUM(E13:E16),"")</f>
        <v>124</v>
      </c>
      <c r="F17" s="204">
        <f>IF(ISNUMBER($G17),SUM(F13:F16),"")</f>
        <v>10</v>
      </c>
      <c r="G17" s="203">
        <f>IF(SUM($G13:$G16)+SUM($Q13:$Q16)&gt;0,SUM(G13:G16),"")</f>
        <v>407</v>
      </c>
      <c r="H17" s="202">
        <f>IF(ISNUMBER($G17),SUM(H13:H16),"")</f>
        <v>2</v>
      </c>
      <c r="I17" s="201"/>
      <c r="K17" s="207">
        <v>23747</v>
      </c>
      <c r="L17" s="206"/>
      <c r="M17" s="205" t="s">
        <v>12</v>
      </c>
      <c r="N17" s="202">
        <f>IF(ISNUMBER($G17),SUM(N13:N16),"")</f>
        <v>267</v>
      </c>
      <c r="O17" s="204">
        <f>IF(ISNUMBER($G17),SUM(O13:O16),"")</f>
        <v>77</v>
      </c>
      <c r="P17" s="204">
        <f>IF(ISNUMBER($G17),SUM(P13:P16),"")</f>
        <v>21</v>
      </c>
      <c r="Q17" s="203">
        <f>IF(SUM($G13:$G16)+SUM($Q13:$Q16)&gt;0,SUM(Q13:Q16),"")</f>
        <v>344</v>
      </c>
      <c r="R17" s="202">
        <f>IF(ISNUMBER($G17),SUM(R13:R16),"")</f>
        <v>0</v>
      </c>
      <c r="S17" s="201"/>
    </row>
    <row r="18" spans="1:19" ht="12.75" customHeight="1">
      <c r="A18" s="232" t="s">
        <v>74</v>
      </c>
      <c r="B18" s="231"/>
      <c r="C18" s="230">
        <v>1</v>
      </c>
      <c r="D18" s="229">
        <v>148</v>
      </c>
      <c r="E18" s="228">
        <v>43</v>
      </c>
      <c r="F18" s="228">
        <v>7</v>
      </c>
      <c r="G18" s="227">
        <f>IF(AND(ISBLANK(D18),ISBLANK(E18)),"",D18+E18)</f>
        <v>191</v>
      </c>
      <c r="H18" s="226">
        <f>IF(OR(ISNUMBER($G18),ISNUMBER($Q18)),(SIGN(N($G18)-N($Q18))+1)/2,"")</f>
        <v>0</v>
      </c>
      <c r="I18" s="216"/>
      <c r="K18" s="232" t="s">
        <v>73</v>
      </c>
      <c r="L18" s="231"/>
      <c r="M18" s="230">
        <v>1</v>
      </c>
      <c r="N18" s="229">
        <v>146</v>
      </c>
      <c r="O18" s="228">
        <v>54</v>
      </c>
      <c r="P18" s="228">
        <v>7</v>
      </c>
      <c r="Q18" s="227">
        <f>IF(AND(ISBLANK(N18),ISBLANK(O18)),"",N18+O18)</f>
        <v>200</v>
      </c>
      <c r="R18" s="226">
        <f>IF(ISNUMBER($H18),1-$H18,"")</f>
        <v>1</v>
      </c>
      <c r="S18" s="216"/>
    </row>
    <row r="19" spans="1:19" ht="12.75" customHeight="1">
      <c r="A19" s="225"/>
      <c r="B19" s="224"/>
      <c r="C19" s="221">
        <v>2</v>
      </c>
      <c r="D19" s="220">
        <v>150</v>
      </c>
      <c r="E19" s="219">
        <v>36</v>
      </c>
      <c r="F19" s="219">
        <v>7</v>
      </c>
      <c r="G19" s="218">
        <f>IF(AND(ISBLANK(D19),ISBLANK(E19)),"",D19+E19)</f>
        <v>186</v>
      </c>
      <c r="H19" s="217">
        <f>IF(OR(ISNUMBER($G19),ISNUMBER($Q19)),(SIGN(N($G19)-N($Q19))+1)/2,"")</f>
        <v>0</v>
      </c>
      <c r="I19" s="216"/>
      <c r="K19" s="225"/>
      <c r="L19" s="224"/>
      <c r="M19" s="221">
        <v>2</v>
      </c>
      <c r="N19" s="220">
        <v>136</v>
      </c>
      <c r="O19" s="219">
        <v>51</v>
      </c>
      <c r="P19" s="219">
        <v>7</v>
      </c>
      <c r="Q19" s="218">
        <f>IF(AND(ISBLANK(N19),ISBLANK(O19)),"",N19+O19)</f>
        <v>187</v>
      </c>
      <c r="R19" s="217">
        <f>IF(ISNUMBER($H19),1-$H19,"")</f>
        <v>1</v>
      </c>
      <c r="S19" s="216"/>
    </row>
    <row r="20" spans="1:19" ht="12.75" customHeight="1" thickBot="1">
      <c r="A20" s="223" t="s">
        <v>72</v>
      </c>
      <c r="B20" s="222"/>
      <c r="C20" s="221">
        <v>3</v>
      </c>
      <c r="D20" s="220"/>
      <c r="E20" s="219"/>
      <c r="F20" s="219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71</v>
      </c>
      <c r="L20" s="222"/>
      <c r="M20" s="221">
        <v>3</v>
      </c>
      <c r="N20" s="220"/>
      <c r="O20" s="219"/>
      <c r="P20" s="219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12"/>
      <c r="E21" s="211"/>
      <c r="F21" s="211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0</v>
      </c>
      <c r="K21" s="215"/>
      <c r="L21" s="214"/>
      <c r="M21" s="213">
        <v>4</v>
      </c>
      <c r="N21" s="212"/>
      <c r="O21" s="211"/>
      <c r="P21" s="211"/>
      <c r="Q21" s="210">
        <f>IF(AND(ISBLANK(N21),ISBLANK(O21)),"",N21+O21)</f>
      </c>
      <c r="R21" s="209">
        <f>IF(ISNUMBER($H21),1-$H21,"")</f>
      </c>
      <c r="S21" s="208">
        <f>IF(ISNUMBER($I21),1-$I21,"")</f>
        <v>1</v>
      </c>
    </row>
    <row r="22" spans="1:19" ht="15.75" customHeight="1" thickBot="1">
      <c r="A22" s="207">
        <v>8879</v>
      </c>
      <c r="B22" s="206"/>
      <c r="C22" s="205" t="s">
        <v>12</v>
      </c>
      <c r="D22" s="202">
        <f>IF(ISNUMBER($G22),SUM(D18:D21),"")</f>
        <v>298</v>
      </c>
      <c r="E22" s="204">
        <f>IF(ISNUMBER($G22),SUM(E18:E21),"")</f>
        <v>79</v>
      </c>
      <c r="F22" s="204">
        <f>IF(ISNUMBER($G22),SUM(F18:F21),"")</f>
        <v>14</v>
      </c>
      <c r="G22" s="203">
        <f>IF(SUM($G18:$G21)+SUM($Q18:$Q21)&gt;0,SUM(G18:G21),"")</f>
        <v>377</v>
      </c>
      <c r="H22" s="202">
        <f>IF(ISNUMBER($G22),SUM(H18:H21),"")</f>
        <v>0</v>
      </c>
      <c r="I22" s="201"/>
      <c r="K22" s="207">
        <v>19402</v>
      </c>
      <c r="L22" s="206"/>
      <c r="M22" s="205" t="s">
        <v>12</v>
      </c>
      <c r="N22" s="202">
        <f>IF(ISNUMBER($G22),SUM(N18:N21),"")</f>
        <v>282</v>
      </c>
      <c r="O22" s="204">
        <f>IF(ISNUMBER($G22),SUM(O18:O21),"")</f>
        <v>105</v>
      </c>
      <c r="P22" s="204">
        <f>IF(ISNUMBER($G22),SUM(P18:P21),"")</f>
        <v>14</v>
      </c>
      <c r="Q22" s="203">
        <f>IF(SUM($G18:$G21)+SUM($Q18:$Q21)&gt;0,SUM(Q18:Q21),"")</f>
        <v>387</v>
      </c>
      <c r="R22" s="202">
        <f>IF(ISNUMBER($G22),SUM(R18:R21),"")</f>
        <v>2</v>
      </c>
      <c r="S22" s="201"/>
    </row>
    <row r="23" spans="1:19" ht="12.75" customHeight="1">
      <c r="A23" s="232" t="s">
        <v>70</v>
      </c>
      <c r="B23" s="231"/>
      <c r="C23" s="230">
        <v>1</v>
      </c>
      <c r="D23" s="229">
        <v>159</v>
      </c>
      <c r="E23" s="228">
        <v>53</v>
      </c>
      <c r="F23" s="228">
        <v>5</v>
      </c>
      <c r="G23" s="227">
        <f>IF(AND(ISBLANK(D23),ISBLANK(E23)),"",D23+E23)</f>
        <v>212</v>
      </c>
      <c r="H23" s="226">
        <f>IF(OR(ISNUMBER($G23),ISNUMBER($Q23)),(SIGN(N($G23)-N($Q23))+1)/2,"")</f>
        <v>1</v>
      </c>
      <c r="I23" s="216"/>
      <c r="K23" s="232" t="s">
        <v>69</v>
      </c>
      <c r="L23" s="231"/>
      <c r="M23" s="230">
        <v>1</v>
      </c>
      <c r="N23" s="229">
        <v>129</v>
      </c>
      <c r="O23" s="228">
        <v>44</v>
      </c>
      <c r="P23" s="228">
        <v>9</v>
      </c>
      <c r="Q23" s="227">
        <f>IF(AND(ISBLANK(N23),ISBLANK(O23)),"",N23+O23)</f>
        <v>173</v>
      </c>
      <c r="R23" s="226">
        <f>IF(ISNUMBER($H23),1-$H23,"")</f>
        <v>0</v>
      </c>
      <c r="S23" s="216"/>
    </row>
    <row r="24" spans="1:19" ht="12.75" customHeight="1">
      <c r="A24" s="225"/>
      <c r="B24" s="224"/>
      <c r="C24" s="221">
        <v>2</v>
      </c>
      <c r="D24" s="220">
        <v>142</v>
      </c>
      <c r="E24" s="219">
        <v>71</v>
      </c>
      <c r="F24" s="219">
        <v>2</v>
      </c>
      <c r="G24" s="218">
        <f>IF(AND(ISBLANK(D24),ISBLANK(E24)),"",D24+E24)</f>
        <v>213</v>
      </c>
      <c r="H24" s="217">
        <f>IF(OR(ISNUMBER($G24),ISNUMBER($Q24)),(SIGN(N($G24)-N($Q24))+1)/2,"")</f>
        <v>1</v>
      </c>
      <c r="I24" s="216"/>
      <c r="K24" s="225"/>
      <c r="L24" s="224"/>
      <c r="M24" s="221">
        <v>2</v>
      </c>
      <c r="N24" s="220">
        <v>124</v>
      </c>
      <c r="O24" s="219">
        <v>54</v>
      </c>
      <c r="P24" s="219">
        <v>5</v>
      </c>
      <c r="Q24" s="218">
        <f>IF(AND(ISBLANK(N24),ISBLANK(O24)),"",N24+O24)</f>
        <v>178</v>
      </c>
      <c r="R24" s="217">
        <f>IF(ISNUMBER($H24),1-$H24,"")</f>
        <v>0</v>
      </c>
      <c r="S24" s="216"/>
    </row>
    <row r="25" spans="1:19" ht="12.75" customHeight="1" thickBot="1">
      <c r="A25" s="223" t="s">
        <v>68</v>
      </c>
      <c r="B25" s="222"/>
      <c r="C25" s="221">
        <v>3</v>
      </c>
      <c r="D25" s="220"/>
      <c r="E25" s="219"/>
      <c r="F25" s="219"/>
      <c r="G25" s="218">
        <f>IF(AND(ISBLANK(D25),ISBLANK(E25)),"",D25+E25)</f>
      </c>
      <c r="H25" s="217">
        <f>IF(OR(ISNUMBER($G25),ISNUMBER($Q25)),(SIGN(N($G25)-N($Q25))+1)/2,"")</f>
      </c>
      <c r="I25" s="216"/>
      <c r="K25" s="223" t="s">
        <v>67</v>
      </c>
      <c r="L25" s="222"/>
      <c r="M25" s="221">
        <v>3</v>
      </c>
      <c r="N25" s="220"/>
      <c r="O25" s="219"/>
      <c r="P25" s="219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12"/>
      <c r="E26" s="211"/>
      <c r="F26" s="211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1</v>
      </c>
      <c r="K26" s="215"/>
      <c r="L26" s="214"/>
      <c r="M26" s="213">
        <v>4</v>
      </c>
      <c r="N26" s="212"/>
      <c r="O26" s="211"/>
      <c r="P26" s="211"/>
      <c r="Q26" s="210">
        <f>IF(AND(ISBLANK(N26),ISBLANK(O26)),"",N26+O26)</f>
      </c>
      <c r="R26" s="209">
        <f>IF(ISNUMBER($H26),1-$H26,"")</f>
      </c>
      <c r="S26" s="208">
        <f>IF(ISNUMBER($I26),1-$I26,"")</f>
        <v>0</v>
      </c>
    </row>
    <row r="27" spans="1:19" ht="15.75" customHeight="1" thickBot="1">
      <c r="A27" s="207">
        <v>11261</v>
      </c>
      <c r="B27" s="206"/>
      <c r="C27" s="205" t="s">
        <v>12</v>
      </c>
      <c r="D27" s="202">
        <f>IF(ISNUMBER($G27),SUM(D23:D26),"")</f>
        <v>301</v>
      </c>
      <c r="E27" s="204">
        <f>IF(ISNUMBER($G27),SUM(E23:E26),"")</f>
        <v>124</v>
      </c>
      <c r="F27" s="204">
        <f>IF(ISNUMBER($G27),SUM(F23:F26),"")</f>
        <v>7</v>
      </c>
      <c r="G27" s="203">
        <f>IF(SUM($G23:$G26)+SUM($Q23:$Q26)&gt;0,SUM(G23:G26),"")</f>
        <v>425</v>
      </c>
      <c r="H27" s="202">
        <f>IF(ISNUMBER($G27),SUM(H23:H26),"")</f>
        <v>2</v>
      </c>
      <c r="I27" s="201"/>
      <c r="K27" s="207">
        <v>23748</v>
      </c>
      <c r="L27" s="206"/>
      <c r="M27" s="205" t="s">
        <v>12</v>
      </c>
      <c r="N27" s="202">
        <f>IF(ISNUMBER($G27),SUM(N23:N26),"")</f>
        <v>253</v>
      </c>
      <c r="O27" s="204">
        <f>IF(ISNUMBER($G27),SUM(O23:O26),"")</f>
        <v>98</v>
      </c>
      <c r="P27" s="204">
        <f>IF(ISNUMBER($G27),SUM(P23:P26),"")</f>
        <v>14</v>
      </c>
      <c r="Q27" s="203">
        <f>IF(SUM($G23:$G26)+SUM($Q23:$Q26)&gt;0,SUM(Q23:Q26),"")</f>
        <v>351</v>
      </c>
      <c r="R27" s="202">
        <f>IF(ISNUMBER($G27),SUM(R23:R26),"")</f>
        <v>0</v>
      </c>
      <c r="S27" s="201"/>
    </row>
    <row r="28" spans="1:19" ht="12.75" customHeight="1">
      <c r="A28" s="232"/>
      <c r="B28" s="231"/>
      <c r="C28" s="230">
        <v>1</v>
      </c>
      <c r="D28" s="229"/>
      <c r="E28" s="228"/>
      <c r="F28" s="228"/>
      <c r="G28" s="227">
        <f>IF(AND(ISBLANK(D28),ISBLANK(E28)),"",D28+E28)</f>
      </c>
      <c r="H28" s="226">
        <f>IF(OR(ISNUMBER($G28),ISNUMBER($Q28)),(SIGN(N($G28)-N($Q28))+1)/2,"")</f>
      </c>
      <c r="I28" s="216"/>
      <c r="K28" s="232"/>
      <c r="L28" s="231"/>
      <c r="M28" s="230">
        <v>1</v>
      </c>
      <c r="N28" s="229"/>
      <c r="O28" s="228"/>
      <c r="P28" s="228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220"/>
      <c r="E29" s="219"/>
      <c r="F29" s="219"/>
      <c r="G29" s="218">
        <f>IF(AND(ISBLANK(D29),ISBLANK(E29)),"",D29+E29)</f>
      </c>
      <c r="H29" s="217">
        <f>IF(OR(ISNUMBER($G29),ISNUMBER($Q29)),(SIGN(N($G29)-N($Q29))+1)/2,"")</f>
      </c>
      <c r="I29" s="216"/>
      <c r="K29" s="225"/>
      <c r="L29" s="224"/>
      <c r="M29" s="221">
        <v>2</v>
      </c>
      <c r="N29" s="220"/>
      <c r="O29" s="219"/>
      <c r="P29" s="219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/>
      <c r="B30" s="222"/>
      <c r="C30" s="221">
        <v>3</v>
      </c>
      <c r="D30" s="220"/>
      <c r="E30" s="219"/>
      <c r="F30" s="219"/>
      <c r="G30" s="218">
        <f>IF(AND(ISBLANK(D30),ISBLANK(E30)),"",D30+E30)</f>
      </c>
      <c r="H30" s="217">
        <f>IF(OR(ISNUMBER($G30),ISNUMBER($Q30)),(SIGN(N($G30)-N($Q30))+1)/2,"")</f>
      </c>
      <c r="I30" s="216"/>
      <c r="K30" s="223"/>
      <c r="L30" s="222"/>
      <c r="M30" s="221">
        <v>3</v>
      </c>
      <c r="N30" s="220"/>
      <c r="O30" s="219"/>
      <c r="P30" s="219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12"/>
      <c r="E31" s="211"/>
      <c r="F31" s="211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215"/>
      <c r="L31" s="214"/>
      <c r="M31" s="213">
        <v>4</v>
      </c>
      <c r="N31" s="212"/>
      <c r="O31" s="211"/>
      <c r="P31" s="211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207"/>
      <c r="L32" s="206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/>
      <c r="B33" s="231"/>
      <c r="C33" s="230">
        <v>1</v>
      </c>
      <c r="D33" s="229"/>
      <c r="E33" s="228"/>
      <c r="F33" s="228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229"/>
      <c r="O33" s="228"/>
      <c r="P33" s="228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220"/>
      <c r="E34" s="219"/>
      <c r="F34" s="219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220"/>
      <c r="O34" s="219"/>
      <c r="P34" s="219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/>
      <c r="B35" s="222"/>
      <c r="C35" s="221">
        <v>3</v>
      </c>
      <c r="D35" s="220"/>
      <c r="E35" s="219"/>
      <c r="F35" s="219"/>
      <c r="G35" s="218">
        <f>IF(AND(ISBLANK(D35),ISBLANK(E35)),"",D35+E35)</f>
      </c>
      <c r="H35" s="217">
        <f>IF(OR(ISNUMBER($G35),ISNUMBER($Q35)),(SIGN(N($G35)-N($Q35))+1)/2,"")</f>
      </c>
      <c r="I35" s="216"/>
      <c r="K35" s="223"/>
      <c r="L35" s="222"/>
      <c r="M35" s="221">
        <v>3</v>
      </c>
      <c r="N35" s="220"/>
      <c r="O35" s="219"/>
      <c r="P35" s="219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12"/>
      <c r="E36" s="211"/>
      <c r="F36" s="211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12"/>
      <c r="O36" s="211"/>
      <c r="P36" s="211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1176</v>
      </c>
      <c r="E39" s="196">
        <f>IF(ISNUMBER($G39),SUM(E12,E17,E22,E27,E32,E37),"")</f>
        <v>427</v>
      </c>
      <c r="F39" s="196">
        <f>IF(ISNUMBER($G39),SUM(F12,F17,F22,F27,F32,F37),"")</f>
        <v>43</v>
      </c>
      <c r="G39" s="195">
        <f>IF(SUM($G$8:$G$37)+SUM($Q$8:$Q$37)&gt;0,SUM(G12,G17,G22,G27,G32,G37),"")</f>
        <v>1603</v>
      </c>
      <c r="H39" s="194">
        <f>IF(SUM($G$8:$G$37)+SUM($Q$8:$Q$37)&gt;0,SUM(H12,H17,H22,H27,H32,H37),"")</f>
        <v>5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1060</v>
      </c>
      <c r="O39" s="196">
        <f>IF(ISNUMBER($G39),SUM(O12,O17,O22,O27,O32,O37),"")</f>
        <v>396</v>
      </c>
      <c r="P39" s="196">
        <f>IF(ISNUMBER($G39),SUM(P12,P17,P22,P27,P32,P37),"")</f>
        <v>60</v>
      </c>
      <c r="Q39" s="195">
        <f>IF(SUM($G$8:$G$37)+SUM($Q$8:$Q$37)&gt;0,SUM(Q12,Q17,Q22,Q27,Q32,Q37),"")</f>
        <v>1456</v>
      </c>
      <c r="R39" s="194">
        <f>IF(SUM($G$8:$G$37)+SUM($Q$8:$Q$37)&gt;0,SUM(R12,R17,R22,R27,R32,R37),"")</f>
        <v>3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66</v>
      </c>
      <c r="D41" s="192"/>
      <c r="E41" s="192"/>
      <c r="G41" s="191" t="s">
        <v>16</v>
      </c>
      <c r="H41" s="191"/>
      <c r="I41" s="190">
        <f>IF(ISNUMBER(I$39),SUM(I11,I16,I21,I26,I31,I36,I39),"")</f>
        <v>5</v>
      </c>
      <c r="K41" s="184"/>
      <c r="L41" s="186" t="s">
        <v>22</v>
      </c>
      <c r="M41" s="192" t="s">
        <v>65</v>
      </c>
      <c r="N41" s="192"/>
      <c r="O41" s="192"/>
      <c r="Q41" s="191" t="s">
        <v>16</v>
      </c>
      <c r="R41" s="191"/>
      <c r="S41" s="190">
        <f>IF(ISNUMBER(S$39),SUM(S11,S16,S21,S26,S31,S36,S39),"")</f>
        <v>1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64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63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HKK Olomouc B – TJ Nové Město n/M.</v>
      </c>
    </row>
    <row r="46" spans="2:11" ht="19.5" customHeight="1">
      <c r="B46" s="178" t="s">
        <v>31</v>
      </c>
      <c r="C46" s="182">
        <v>0.42569444444444443</v>
      </c>
      <c r="D46" s="181"/>
      <c r="I46" s="178" t="s">
        <v>33</v>
      </c>
      <c r="J46" s="181">
        <v>19</v>
      </c>
      <c r="K46" s="181"/>
    </row>
    <row r="47" spans="2:19" ht="19.5" customHeight="1">
      <c r="B47" s="178" t="s">
        <v>32</v>
      </c>
      <c r="C47" s="180">
        <v>0.4902777777777778</v>
      </c>
      <c r="D47" s="179"/>
      <c r="I47" s="178" t="s">
        <v>34</v>
      </c>
      <c r="J47" s="179">
        <v>15</v>
      </c>
      <c r="K47" s="179"/>
      <c r="P47" s="178" t="s">
        <v>35</v>
      </c>
      <c r="Q47" s="177" t="s">
        <v>62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61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3" sqref="K23:L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42042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46</v>
      </c>
      <c r="B8" s="78"/>
      <c r="C8" s="10">
        <v>1</v>
      </c>
      <c r="D8" s="11">
        <v>124</v>
      </c>
      <c r="E8" s="12">
        <v>50</v>
      </c>
      <c r="F8" s="12">
        <v>2</v>
      </c>
      <c r="G8" s="13">
        <f>IF(AND(ISBLANK(D8),ISBLANK(E8)),"",D8+E8)</f>
        <v>174</v>
      </c>
      <c r="H8" s="14">
        <f>IF(OR(ISNUMBER($G8),ISNUMBER($Q8)),(SIGN(N($G8)-N($Q8))+1)/2,"")</f>
        <v>0</v>
      </c>
      <c r="I8" s="15"/>
      <c r="K8" s="77" t="s">
        <v>54</v>
      </c>
      <c r="L8" s="78"/>
      <c r="M8" s="10">
        <v>1</v>
      </c>
      <c r="N8" s="11">
        <v>132</v>
      </c>
      <c r="O8" s="12">
        <v>75</v>
      </c>
      <c r="P8" s="12">
        <v>0</v>
      </c>
      <c r="Q8" s="13">
        <f>IF(AND(ISBLANK(N8),ISBLANK(O8)),"",N8+O8)</f>
        <v>207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129</v>
      </c>
      <c r="E9" s="18">
        <v>48</v>
      </c>
      <c r="F9" s="18">
        <v>7</v>
      </c>
      <c r="G9" s="19">
        <f>IF(AND(ISBLANK(D9),ISBLANK(E9)),"",D9+E9)</f>
        <v>177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141</v>
      </c>
      <c r="O9" s="18">
        <v>51</v>
      </c>
      <c r="P9" s="18">
        <v>7</v>
      </c>
      <c r="Q9" s="19">
        <f>IF(AND(ISBLANK(N9),ISBLANK(O9)),"",N9+O9)</f>
        <v>192</v>
      </c>
      <c r="R9" s="20">
        <f>IF(ISNUMBER($H9),1-$H9,"")</f>
        <v>1</v>
      </c>
      <c r="S9" s="15"/>
    </row>
    <row r="10" spans="1:19" ht="12.75" customHeight="1" thickBot="1">
      <c r="A10" s="71" t="s">
        <v>47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55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21823</v>
      </c>
      <c r="B12" s="82"/>
      <c r="C12" s="26" t="s">
        <v>12</v>
      </c>
      <c r="D12" s="27">
        <f>IF(ISNUMBER($G12),SUM(D8:D11),"")</f>
        <v>253</v>
      </c>
      <c r="E12" s="28">
        <f>IF(ISNUMBER($G12),SUM(E8:E11),"")</f>
        <v>98</v>
      </c>
      <c r="F12" s="28">
        <f>IF(ISNUMBER($G12),SUM(F8:F11),"")</f>
        <v>9</v>
      </c>
      <c r="G12" s="29">
        <f>IF(SUM($G8:$G11)+SUM($Q8:$Q11)&gt;0,SUM(G8:G11),"")</f>
        <v>351</v>
      </c>
      <c r="H12" s="27">
        <f>IF(ISNUMBER($G12),SUM(H8:H11),"")</f>
        <v>0</v>
      </c>
      <c r="I12" s="76"/>
      <c r="K12" s="81">
        <v>14309</v>
      </c>
      <c r="L12" s="82"/>
      <c r="M12" s="26" t="s">
        <v>12</v>
      </c>
      <c r="N12" s="27">
        <f>IF(ISNUMBER($G12),SUM(N8:N11),"")</f>
        <v>273</v>
      </c>
      <c r="O12" s="28">
        <f>IF(ISNUMBER($G12),SUM(O8:O11),"")</f>
        <v>126</v>
      </c>
      <c r="P12" s="28">
        <f>IF(ISNUMBER($G12),SUM(P8:P11),"")</f>
        <v>7</v>
      </c>
      <c r="Q12" s="29">
        <f>IF(SUM($G8:$G11)+SUM($Q8:$Q11)&gt;0,SUM(Q8:Q11),"")</f>
        <v>399</v>
      </c>
      <c r="R12" s="27">
        <f>IF(ISNUMBER($G12),SUM(R8:R11),"")</f>
        <v>2</v>
      </c>
      <c r="S12" s="76"/>
    </row>
    <row r="13" spans="1:19" ht="12.75" customHeight="1">
      <c r="A13" s="77" t="s">
        <v>48</v>
      </c>
      <c r="B13" s="78"/>
      <c r="C13" s="10">
        <v>1</v>
      </c>
      <c r="D13" s="11">
        <v>133</v>
      </c>
      <c r="E13" s="12">
        <v>52</v>
      </c>
      <c r="F13" s="12">
        <v>6</v>
      </c>
      <c r="G13" s="13">
        <f>IF(AND(ISBLANK(D13),ISBLANK(E13)),"",D13+E13)</f>
        <v>185</v>
      </c>
      <c r="H13" s="14">
        <f>IF(OR(ISNUMBER($G13),ISNUMBER($Q13)),(SIGN(N($G13)-N($Q13))+1)/2,"")</f>
        <v>0</v>
      </c>
      <c r="I13" s="15"/>
      <c r="K13" s="77" t="s">
        <v>56</v>
      </c>
      <c r="L13" s="78"/>
      <c r="M13" s="10">
        <v>1</v>
      </c>
      <c r="N13" s="11">
        <v>139</v>
      </c>
      <c r="O13" s="12">
        <v>60</v>
      </c>
      <c r="P13" s="12">
        <v>3</v>
      </c>
      <c r="Q13" s="13">
        <f>IF(AND(ISBLANK(N13),ISBLANK(O13)),"",N13+O13)</f>
        <v>199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110</v>
      </c>
      <c r="E14" s="18">
        <v>45</v>
      </c>
      <c r="F14" s="18">
        <v>6</v>
      </c>
      <c r="G14" s="19">
        <f>IF(AND(ISBLANK(D14),ISBLANK(E14)),"",D14+E14)</f>
        <v>155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140</v>
      </c>
      <c r="O14" s="18">
        <v>48</v>
      </c>
      <c r="P14" s="18">
        <v>6</v>
      </c>
      <c r="Q14" s="19">
        <f>IF(AND(ISBLANK(N14),ISBLANK(O14)),"",N14+O14)</f>
        <v>188</v>
      </c>
      <c r="R14" s="20">
        <f>IF(ISNUMBER($H14),1-$H14,"")</f>
        <v>1</v>
      </c>
      <c r="S14" s="15"/>
    </row>
    <row r="15" spans="1:19" ht="12.75" customHeight="1" thickBot="1">
      <c r="A15" s="71" t="s">
        <v>51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50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15943</v>
      </c>
      <c r="B17" s="82"/>
      <c r="C17" s="26" t="s">
        <v>12</v>
      </c>
      <c r="D17" s="27">
        <f>IF(ISNUMBER($G17),SUM(D13:D16),"")</f>
        <v>243</v>
      </c>
      <c r="E17" s="28">
        <f>IF(ISNUMBER($G17),SUM(E13:E16),"")</f>
        <v>97</v>
      </c>
      <c r="F17" s="28">
        <f>IF(ISNUMBER($G17),SUM(F13:F16),"")</f>
        <v>12</v>
      </c>
      <c r="G17" s="29">
        <f>IF(SUM($G13:$G16)+SUM($Q13:$Q16)&gt;0,SUM(G13:G16),"")</f>
        <v>340</v>
      </c>
      <c r="H17" s="27">
        <f>IF(ISNUMBER($G17),SUM(H13:H16),"")</f>
        <v>0</v>
      </c>
      <c r="I17" s="76"/>
      <c r="K17" s="81">
        <v>22394</v>
      </c>
      <c r="L17" s="82"/>
      <c r="M17" s="26" t="s">
        <v>12</v>
      </c>
      <c r="N17" s="27">
        <f>IF(ISNUMBER($G17),SUM(N13:N16),"")</f>
        <v>279</v>
      </c>
      <c r="O17" s="28">
        <f>IF(ISNUMBER($G17),SUM(O13:O16),"")</f>
        <v>108</v>
      </c>
      <c r="P17" s="28">
        <f>IF(ISNUMBER($G17),SUM(P13:P16),"")</f>
        <v>9</v>
      </c>
      <c r="Q17" s="29">
        <f>IF(SUM($G13:$G16)+SUM($Q13:$Q16)&gt;0,SUM(Q13:Q16),"")</f>
        <v>387</v>
      </c>
      <c r="R17" s="27">
        <f>IF(ISNUMBER($G17),SUM(R13:R16),"")</f>
        <v>2</v>
      </c>
      <c r="S17" s="76"/>
    </row>
    <row r="18" spans="1:19" ht="12.75" customHeight="1">
      <c r="A18" s="77" t="s">
        <v>49</v>
      </c>
      <c r="B18" s="78"/>
      <c r="C18" s="10">
        <v>1</v>
      </c>
      <c r="D18" s="11">
        <v>149</v>
      </c>
      <c r="E18" s="12">
        <v>72</v>
      </c>
      <c r="F18" s="12">
        <v>1</v>
      </c>
      <c r="G18" s="13">
        <f>IF(AND(ISBLANK(D18),ISBLANK(E18)),"",D18+E18)</f>
        <v>221</v>
      </c>
      <c r="H18" s="14">
        <f>IF(OR(ISNUMBER($G18),ISNUMBER($Q18)),(SIGN(N($G18)-N($Q18))+1)/2,"")</f>
        <v>1</v>
      </c>
      <c r="I18" s="15"/>
      <c r="K18" s="77" t="s">
        <v>57</v>
      </c>
      <c r="L18" s="78"/>
      <c r="M18" s="10">
        <v>1</v>
      </c>
      <c r="N18" s="11">
        <v>136</v>
      </c>
      <c r="O18" s="12">
        <v>62</v>
      </c>
      <c r="P18" s="12">
        <v>2</v>
      </c>
      <c r="Q18" s="13">
        <f>IF(AND(ISBLANK(N18),ISBLANK(O18)),"",N18+O18)</f>
        <v>198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135</v>
      </c>
      <c r="E19" s="18">
        <v>68</v>
      </c>
      <c r="F19" s="18">
        <v>3</v>
      </c>
      <c r="G19" s="19">
        <f>IF(AND(ISBLANK(D19),ISBLANK(E19)),"",D19+E19)</f>
        <v>203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126</v>
      </c>
      <c r="O19" s="18">
        <v>62</v>
      </c>
      <c r="P19" s="18">
        <v>1</v>
      </c>
      <c r="Q19" s="19">
        <f>IF(AND(ISBLANK(N19),ISBLANK(O19)),"",N19+O19)</f>
        <v>188</v>
      </c>
      <c r="R19" s="20">
        <f>IF(ISNUMBER($H19),1-$H19,"")</f>
        <v>0</v>
      </c>
      <c r="S19" s="15"/>
    </row>
    <row r="20" spans="1:19" ht="12.75" customHeight="1" thickBot="1">
      <c r="A20" s="71" t="s">
        <v>50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58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7943</v>
      </c>
      <c r="B22" s="82"/>
      <c r="C22" s="26" t="s">
        <v>12</v>
      </c>
      <c r="D22" s="27">
        <f>IF(ISNUMBER($G22),SUM(D18:D21),"")</f>
        <v>284</v>
      </c>
      <c r="E22" s="28">
        <f>IF(ISNUMBER($G22),SUM(E18:E21),"")</f>
        <v>140</v>
      </c>
      <c r="F22" s="28">
        <f>IF(ISNUMBER($G22),SUM(F18:F21),"")</f>
        <v>4</v>
      </c>
      <c r="G22" s="29">
        <f>IF(SUM($G18:$G21)+SUM($Q18:$Q21)&gt;0,SUM(G18:G21),"")</f>
        <v>424</v>
      </c>
      <c r="H22" s="27">
        <f>IF(ISNUMBER($G22),SUM(H18:H21),"")</f>
        <v>2</v>
      </c>
      <c r="I22" s="76"/>
      <c r="K22" s="81">
        <v>10360</v>
      </c>
      <c r="L22" s="82"/>
      <c r="M22" s="26" t="s">
        <v>12</v>
      </c>
      <c r="N22" s="27">
        <f>IF(ISNUMBER($G22),SUM(N18:N21),"")</f>
        <v>262</v>
      </c>
      <c r="O22" s="28">
        <f>IF(ISNUMBER($G22),SUM(O18:O21),"")</f>
        <v>124</v>
      </c>
      <c r="P22" s="28">
        <f>IF(ISNUMBER($G22),SUM(P18:P21),"")</f>
        <v>3</v>
      </c>
      <c r="Q22" s="29">
        <f>IF(SUM($G18:$G21)+SUM($Q18:$Q21)&gt;0,SUM(Q18:Q21),"")</f>
        <v>386</v>
      </c>
      <c r="R22" s="27">
        <f>IF(ISNUMBER($G22),SUM(R18:R21),"")</f>
        <v>0</v>
      </c>
      <c r="S22" s="76"/>
    </row>
    <row r="23" spans="1:19" ht="12.75" customHeight="1">
      <c r="A23" s="77" t="s">
        <v>52</v>
      </c>
      <c r="B23" s="78"/>
      <c r="C23" s="10">
        <v>1</v>
      </c>
      <c r="D23" s="11">
        <v>129</v>
      </c>
      <c r="E23" s="12">
        <v>62</v>
      </c>
      <c r="F23" s="12">
        <v>1</v>
      </c>
      <c r="G23" s="13">
        <f>IF(AND(ISBLANK(D23),ISBLANK(E23)),"",D23+E23)</f>
        <v>191</v>
      </c>
      <c r="H23" s="14">
        <f>IF(OR(ISNUMBER($G23),ISNUMBER($Q23)),(SIGN(N($G23)-N($Q23))+1)/2,"")</f>
        <v>1</v>
      </c>
      <c r="I23" s="15"/>
      <c r="K23" s="77" t="s">
        <v>59</v>
      </c>
      <c r="L23" s="78"/>
      <c r="M23" s="10">
        <v>1</v>
      </c>
      <c r="N23" s="11">
        <v>136</v>
      </c>
      <c r="O23" s="12">
        <v>35</v>
      </c>
      <c r="P23" s="12">
        <v>8</v>
      </c>
      <c r="Q23" s="13">
        <f>IF(AND(ISBLANK(N23),ISBLANK(O23)),"",N23+O23)</f>
        <v>171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140</v>
      </c>
      <c r="E24" s="18">
        <v>36</v>
      </c>
      <c r="F24" s="18">
        <v>10</v>
      </c>
      <c r="G24" s="19">
        <f>IF(AND(ISBLANK(D24),ISBLANK(E24)),"",D24+E24)</f>
        <v>176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133</v>
      </c>
      <c r="O24" s="18">
        <v>62</v>
      </c>
      <c r="P24" s="18">
        <v>2</v>
      </c>
      <c r="Q24" s="19">
        <f>IF(AND(ISBLANK(N24),ISBLANK(O24)),"",N24+O24)</f>
        <v>195</v>
      </c>
      <c r="R24" s="20">
        <f>IF(ISNUMBER($H24),1-$H24,"")</f>
        <v>1</v>
      </c>
      <c r="S24" s="15"/>
    </row>
    <row r="25" spans="1:19" ht="12.75" customHeight="1" thickBot="1">
      <c r="A25" s="71" t="s">
        <v>53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60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16047</v>
      </c>
      <c r="B27" s="82"/>
      <c r="C27" s="26" t="s">
        <v>12</v>
      </c>
      <c r="D27" s="27">
        <f>IF(ISNUMBER($G27),SUM(D23:D26),"")</f>
        <v>269</v>
      </c>
      <c r="E27" s="28">
        <f>IF(ISNUMBER($G27),SUM(E23:E26),"")</f>
        <v>98</v>
      </c>
      <c r="F27" s="28">
        <f>IF(ISNUMBER($G27),SUM(F23:F26),"")</f>
        <v>11</v>
      </c>
      <c r="G27" s="29">
        <f>IF(SUM($G23:$G26)+SUM($Q23:$Q26)&gt;0,SUM(G23:G26),"")</f>
        <v>367</v>
      </c>
      <c r="H27" s="27">
        <f>IF(ISNUMBER($G27),SUM(H23:H26),"")</f>
        <v>1</v>
      </c>
      <c r="I27" s="76"/>
      <c r="K27" s="81">
        <v>14148</v>
      </c>
      <c r="L27" s="82"/>
      <c r="M27" s="26" t="s">
        <v>12</v>
      </c>
      <c r="N27" s="27">
        <f>IF(ISNUMBER($G27),SUM(N23:N26),"")</f>
        <v>269</v>
      </c>
      <c r="O27" s="28">
        <f>IF(ISNUMBER($G27),SUM(O23:O26),"")</f>
        <v>97</v>
      </c>
      <c r="P27" s="28">
        <f>IF(ISNUMBER($G27),SUM(P23:P26),"")</f>
        <v>10</v>
      </c>
      <c r="Q27" s="29">
        <f>IF(SUM($G23:$G26)+SUM($Q23:$Q26)&gt;0,SUM(Q23:Q26),"")</f>
        <v>366</v>
      </c>
      <c r="R27" s="27">
        <f>IF(ISNUMBER($G27),SUM(R23:R26),"")</f>
        <v>1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1049</v>
      </c>
      <c r="E39" s="34">
        <f>IF(ISNUMBER($G39),SUM(E12,E17,E22,E27,E32,E37),"")</f>
        <v>433</v>
      </c>
      <c r="F39" s="34">
        <f>IF(ISNUMBER($G39),SUM(F12,F17,F22,F27,F32,F37),"")</f>
        <v>36</v>
      </c>
      <c r="G39" s="35">
        <f>IF(SUM($G$8:$G$37)+SUM($Q$8:$Q$37)&gt;0,SUM(G12,G17,G22,G27,G32,G37),"")</f>
        <v>1482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1083</v>
      </c>
      <c r="O39" s="34">
        <f>IF(ISNUMBER($G39),SUM(O12,O17,O22,O27,O32,O37),"")</f>
        <v>455</v>
      </c>
      <c r="P39" s="34">
        <f>IF(ISNUMBER($G39),SUM(P12,P17,P22,P27,P32,P37),"")</f>
        <v>29</v>
      </c>
      <c r="Q39" s="35">
        <f>IF(SUM($G$8:$G$37)+SUM($Q$8:$Q$37)&gt;0,SUM(Q12,Q17,Q22,Q27,Q32,Q37),"")</f>
        <v>1538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43</v>
      </c>
      <c r="D41" s="125"/>
      <c r="E41" s="125"/>
      <c r="G41" s="104"/>
      <c r="H41" s="104"/>
      <c r="I41" s="40">
        <f>IF(ISNUMBER(I$39),SUM(I11,I16,I21,I26,I31,I36,I39),"")</f>
        <v>2</v>
      </c>
      <c r="K41" s="38"/>
      <c r="L41" s="39" t="s">
        <v>22</v>
      </c>
      <c r="M41" s="125"/>
      <c r="N41" s="125"/>
      <c r="O41" s="125"/>
      <c r="Q41" s="104" t="s">
        <v>16</v>
      </c>
      <c r="R41" s="104"/>
      <c r="S41" s="40">
        <f>IF(ISNUMBER(S$39),SUM(S11,S16,S21,S26,S31,S36,S39),"")</f>
        <v>4</v>
      </c>
    </row>
    <row r="42" spans="1:19" ht="18" customHeight="1">
      <c r="A42" s="38"/>
      <c r="B42" s="39" t="s">
        <v>21</v>
      </c>
      <c r="C42" s="126"/>
      <c r="D42" s="126"/>
      <c r="E42" s="126"/>
      <c r="G42" s="41"/>
      <c r="H42" s="41"/>
      <c r="I42" s="41"/>
      <c r="K42" s="38"/>
      <c r="L42" s="39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41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 t="s">
        <v>42</v>
      </c>
      <c r="M43" s="128"/>
      <c r="O43" s="39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Šumperk – KK Vyškov</v>
      </c>
    </row>
    <row r="46" spans="2:11" ht="19.5" customHeight="1">
      <c r="B46" s="2" t="s">
        <v>31</v>
      </c>
      <c r="C46" s="113" t="s">
        <v>44</v>
      </c>
      <c r="D46" s="114"/>
      <c r="I46" s="2" t="s">
        <v>33</v>
      </c>
      <c r="J46" s="114">
        <v>19</v>
      </c>
      <c r="K46" s="114"/>
    </row>
    <row r="47" spans="2:19" ht="19.5" customHeight="1">
      <c r="B47" s="2" t="s">
        <v>32</v>
      </c>
      <c r="C47" s="115">
        <v>0.44097222222222227</v>
      </c>
      <c r="D47" s="116"/>
      <c r="I47" s="2" t="s">
        <v>34</v>
      </c>
      <c r="J47" s="116">
        <v>8</v>
      </c>
      <c r="K47" s="116"/>
      <c r="P47" s="2" t="s">
        <v>35</v>
      </c>
      <c r="Q47" s="108">
        <v>42610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/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2015-02-07T09:35:00Z</cp:lastPrinted>
  <dcterms:created xsi:type="dcterms:W3CDTF">2005-07-26T20:23:27Z</dcterms:created>
  <dcterms:modified xsi:type="dcterms:W3CDTF">2015-02-07T14:47:36Z</dcterms:modified>
  <cp:category/>
  <cp:version/>
  <cp:contentType/>
  <cp:contentStatus/>
</cp:coreProperties>
</file>