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ho-Pec" sheetId="1" r:id="rId1"/>
    <sheet name="Ro-Ben" sheetId="2" r:id="rId2"/>
    <sheet name="Kos-Cech" sheetId="3" r:id="rId3"/>
    <sheet name="NB-Tep" sheetId="4" r:id="rId4"/>
  </sheets>
  <definedNames/>
  <calcPr fullCalcOnLoad="1"/>
</workbook>
</file>

<file path=xl/sharedStrings.xml><?xml version="1.0" encoding="utf-8"?>
<sst xmlns="http://schemas.openxmlformats.org/spreadsheetml/2006/main" count="410" uniqueCount="128">
  <si>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</si>
  <si>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</si>
  <si>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</si>
  <si>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</si>
  <si>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</si>
  <si>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</si>
  <si>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</si>
  <si>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</si>
  <si>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</si>
  <si>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</si>
  <si>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</si>
  <si>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</si>
  <si>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</si>
  <si>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</si>
  <si>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</si>
  <si>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</si>
  <si>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</si>
  <si>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</si>
  <si>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</si>
  <si>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</si>
  <si>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</si>
  <si>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</si>
  <si>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</si>
  <si>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</si>
  <si>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</si>
  <si>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</si>
  <si>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</si>
  <si>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</si>
  <si>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</si>
  <si>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</si>
  <si>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</si>
  <si>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</si>
  <si>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</si>
  <si>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</si>
  <si>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</si>
  <si>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</si>
  <si>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</si>
  <si>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</si>
  <si>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</si>
  <si>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Iva</t>
  </si>
  <si>
    <t>Miroslava</t>
  </si>
  <si>
    <t>Veronika</t>
  </si>
  <si>
    <t>Jana</t>
  </si>
  <si>
    <t>Lucie</t>
  </si>
  <si>
    <t>Radka</t>
  </si>
  <si>
    <t>Růžena</t>
  </si>
  <si>
    <t>Molová</t>
  </si>
  <si>
    <t>Poláčková</t>
  </si>
  <si>
    <t>Baudyšová</t>
  </si>
  <si>
    <t>Čížková</t>
  </si>
  <si>
    <t>Vrecková</t>
  </si>
  <si>
    <t>Budošová</t>
  </si>
  <si>
    <t>Obručová</t>
  </si>
  <si>
    <t>Tj Jiskra Nová Bystřice -  Ženy</t>
  </si>
  <si>
    <t>TJ SOKOL TEPLÁ -  Ženy</t>
  </si>
  <si>
    <t>Nová Bystřice</t>
  </si>
  <si>
    <t>Štěrba Jaroslav</t>
  </si>
  <si>
    <t>II/304</t>
  </si>
  <si>
    <t>10 00</t>
  </si>
  <si>
    <t>11 35</t>
  </si>
  <si>
    <t>Lukášková Jana</t>
  </si>
  <si>
    <t>Čížková Jana</t>
  </si>
  <si>
    <t xml:space="preserve">06.04.2013, </t>
  </si>
  <si>
    <t>17.08.2015</t>
  </si>
  <si>
    <t>II/0483</t>
  </si>
  <si>
    <t>Tajč Vladislav</t>
  </si>
  <si>
    <t>Lembak Kateřina</t>
  </si>
  <si>
    <t>Horáčková Růžena</t>
  </si>
  <si>
    <t>Tinková</t>
  </si>
  <si>
    <t>Horáčková</t>
  </si>
  <si>
    <t>Tereza</t>
  </si>
  <si>
    <t>Hana</t>
  </si>
  <si>
    <t>Hrbková</t>
  </si>
  <si>
    <t>Mlejnková</t>
  </si>
  <si>
    <t>Kateřina</t>
  </si>
  <si>
    <t>Marcela</t>
  </si>
  <si>
    <t>Lembak</t>
  </si>
  <si>
    <t>Rajtarová</t>
  </si>
  <si>
    <t>Anna</t>
  </si>
  <si>
    <t>Krčmová</t>
  </si>
  <si>
    <t>Doškářová</t>
  </si>
  <si>
    <t>TJ Čechie Karlín</t>
  </si>
  <si>
    <t>KK Akuma Kosmonosy</t>
  </si>
  <si>
    <t>Kosmonosy</t>
  </si>
  <si>
    <t>II/0305</t>
  </si>
  <si>
    <t>Josef Dienstbier</t>
  </si>
  <si>
    <t>Drábková Jitka</t>
  </si>
  <si>
    <t>Krákorová Terezie</t>
  </si>
  <si>
    <t>Jitka</t>
  </si>
  <si>
    <t>Terezie</t>
  </si>
  <si>
    <t>Drábková</t>
  </si>
  <si>
    <t>Krákorová</t>
  </si>
  <si>
    <t>Yvona</t>
  </si>
  <si>
    <t>Denisa</t>
  </si>
  <si>
    <t>Kočová</t>
  </si>
  <si>
    <t>Pytlíková</t>
  </si>
  <si>
    <t>Dominika</t>
  </si>
  <si>
    <t>Marta</t>
  </si>
  <si>
    <t>Šostá</t>
  </si>
  <si>
    <t>Kořanová</t>
  </si>
  <si>
    <t>Daniela</t>
  </si>
  <si>
    <t>Jaroslava</t>
  </si>
  <si>
    <t>Seifertová</t>
  </si>
  <si>
    <t>Ženíšková</t>
  </si>
  <si>
    <t>TJ SOKOL BENEŠOV</t>
  </si>
  <si>
    <t>SKK ROKYCANY</t>
  </si>
  <si>
    <t>SKK Rokycany</t>
  </si>
  <si>
    <t xml:space="preserve">  </t>
  </si>
  <si>
    <t>13.30</t>
  </si>
  <si>
    <t>10.00</t>
  </si>
  <si>
    <t>C-107</t>
  </si>
  <si>
    <t>Hrstka Libor</t>
  </si>
  <si>
    <t>Krupičková</t>
  </si>
  <si>
    <t>Křemenova</t>
  </si>
  <si>
    <t>Šmejkalová</t>
  </si>
  <si>
    <t>Křemenová</t>
  </si>
  <si>
    <t xml:space="preserve">Pavlína </t>
  </si>
  <si>
    <t>Gabriela</t>
  </si>
  <si>
    <t>Beranová</t>
  </si>
  <si>
    <t>Kučerová</t>
  </si>
  <si>
    <t>Šárka</t>
  </si>
  <si>
    <t>Kořínková</t>
  </si>
  <si>
    <t>Svatošová</t>
  </si>
  <si>
    <t>Vladimíra</t>
  </si>
  <si>
    <t>Klára</t>
  </si>
  <si>
    <t>TJ Sokol Červené Pečky -  ženy</t>
  </si>
  <si>
    <t>TJ Sokol Chotoviny</t>
  </si>
  <si>
    <t>Sokol Chotoviny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</si>
</sst>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  <xf numFmtId="169" fontId="0" fillId="0" borderId="6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8" xfId="0" applyNumberForma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4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43" sqref="U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1" t="s">
        <v>127</v>
      </c>
      <c r="M1" s="101"/>
      <c r="N1" s="101"/>
      <c r="O1" s="102" t="s">
        <v>37</v>
      </c>
      <c r="P1" s="102"/>
      <c r="Q1" s="103">
        <v>41370</v>
      </c>
      <c r="R1" s="104"/>
      <c r="S1" s="104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126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125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114</v>
      </c>
      <c r="B8" s="75"/>
      <c r="C8" s="10">
        <v>1</v>
      </c>
      <c r="D8" s="11">
        <v>130</v>
      </c>
      <c r="E8" s="12">
        <v>71</v>
      </c>
      <c r="F8" s="12">
        <v>1</v>
      </c>
      <c r="G8" s="13">
        <f>IF(AND(ISBLANK(D8),ISBLANK(E8)),"",D8+E8)</f>
        <v>201</v>
      </c>
      <c r="H8" s="14">
        <f>IF(OR(ISNUMBER($G8),ISNUMBER($Q8)),(SIGN(N($G8)-N($Q8))+1)/2,"")</f>
        <v>1</v>
      </c>
      <c r="I8" s="15"/>
      <c r="K8" s="74" t="s">
        <v>112</v>
      </c>
      <c r="L8" s="75"/>
      <c r="M8" s="10">
        <v>1</v>
      </c>
      <c r="N8" s="11">
        <v>139</v>
      </c>
      <c r="O8" s="12">
        <v>51</v>
      </c>
      <c r="P8" s="12">
        <v>5</v>
      </c>
      <c r="Q8" s="13">
        <f>IF(AND(ISBLANK(N8),ISBLANK(O8)),"",N8+O8)</f>
        <v>190</v>
      </c>
      <c r="R8" s="14">
        <f>IF(ISNUMBER($H8),1-$H8,"")</f>
        <v>0</v>
      </c>
      <c r="S8" s="15"/>
    </row>
    <row r="9" spans="1:19" ht="12.75" customHeight="1">
      <c r="A9" s="76"/>
      <c r="B9" s="77"/>
      <c r="C9" s="16">
        <v>2</v>
      </c>
      <c r="D9" s="17">
        <v>138</v>
      </c>
      <c r="E9" s="18">
        <v>45</v>
      </c>
      <c r="F9" s="18">
        <v>5</v>
      </c>
      <c r="G9" s="19">
        <f>IF(AND(ISBLANK(D9),ISBLANK(E9)),"",D9+E9)</f>
        <v>183</v>
      </c>
      <c r="H9" s="20">
        <f>IF(OR(ISNUMBER($G9),ISNUMBER($Q9)),(SIGN(N($G9)-N($Q9))+1)/2,"")</f>
        <v>0</v>
      </c>
      <c r="I9" s="15"/>
      <c r="K9" s="76"/>
      <c r="L9" s="77"/>
      <c r="M9" s="16">
        <v>2</v>
      </c>
      <c r="N9" s="17">
        <v>125</v>
      </c>
      <c r="O9" s="18">
        <v>70</v>
      </c>
      <c r="P9" s="18">
        <v>3</v>
      </c>
      <c r="Q9" s="19">
        <f>IF(AND(ISBLANK(N9),ISBLANK(O9)),"",N9+O9)</f>
        <v>195</v>
      </c>
      <c r="R9" s="20">
        <f>IF(ISNUMBER($H9),1-$H9,"")</f>
        <v>1</v>
      </c>
      <c r="S9" s="15"/>
    </row>
    <row r="10" spans="1:19" ht="12.75" customHeight="1" thickBot="1">
      <c r="A10" s="78" t="s">
        <v>124</v>
      </c>
      <c r="B10" s="79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8" t="s">
        <v>123</v>
      </c>
      <c r="L10" s="79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2">
        <f>IF(ISNUMBER(H12),(SIGN(1000*($H12-$R12)+$G12-$Q12)+1)/2,"")</f>
        <v>0</v>
      </c>
      <c r="K11" s="80"/>
      <c r="L11" s="81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2">
        <f>IF(ISNUMBER($I11),1-$I11,"")</f>
        <v>1</v>
      </c>
    </row>
    <row r="12" spans="1:19" ht="15.75" customHeight="1" thickBot="1">
      <c r="A12" s="82">
        <v>19162</v>
      </c>
      <c r="B12" s="83"/>
      <c r="C12" s="26" t="s">
        <v>12</v>
      </c>
      <c r="D12" s="27">
        <f>IF(ISNUMBER($G12),SUM(D8:D11),"")</f>
        <v>268</v>
      </c>
      <c r="E12" s="28">
        <f>IF(ISNUMBER($G12),SUM(E8:E11),"")</f>
        <v>116</v>
      </c>
      <c r="F12" s="28">
        <f>IF(ISNUMBER($G12),SUM(F8:F11),"")</f>
        <v>6</v>
      </c>
      <c r="G12" s="29">
        <f>IF(SUM($G8:$G11)+SUM($Q8:$Q11)&gt;0,SUM(G8:G11),"")</f>
        <v>384</v>
      </c>
      <c r="H12" s="27">
        <f>IF(ISNUMBER($G12),SUM(H8:H11),"")</f>
        <v>1</v>
      </c>
      <c r="I12" s="73"/>
      <c r="K12" s="82">
        <v>19152</v>
      </c>
      <c r="L12" s="83"/>
      <c r="M12" s="26" t="s">
        <v>12</v>
      </c>
      <c r="N12" s="27">
        <f>IF(ISNUMBER($G12),SUM(N8:N11),"")</f>
        <v>264</v>
      </c>
      <c r="O12" s="28">
        <f>IF(ISNUMBER($G12),SUM(O8:O11),"")</f>
        <v>121</v>
      </c>
      <c r="P12" s="28">
        <f>IF(ISNUMBER($G12),SUM(P8:P11),"")</f>
        <v>8</v>
      </c>
      <c r="Q12" s="29">
        <f>IF(SUM($G8:$G11)+SUM($Q8:$Q11)&gt;0,SUM(Q8:Q11),"")</f>
        <v>385</v>
      </c>
      <c r="R12" s="27">
        <f>IF(ISNUMBER($G12),SUM(R8:R11),"")</f>
        <v>1</v>
      </c>
      <c r="S12" s="73"/>
    </row>
    <row r="13" spans="1:19" ht="12.75" customHeight="1">
      <c r="A13" s="74" t="s">
        <v>122</v>
      </c>
      <c r="B13" s="75"/>
      <c r="C13" s="10">
        <v>1</v>
      </c>
      <c r="D13" s="11">
        <v>138</v>
      </c>
      <c r="E13" s="12">
        <v>62</v>
      </c>
      <c r="F13" s="12">
        <v>7</v>
      </c>
      <c r="G13" s="13">
        <f>IF(AND(ISBLANK(D13),ISBLANK(E13)),"",D13+E13)</f>
        <v>200</v>
      </c>
      <c r="H13" s="14">
        <f>IF(OR(ISNUMBER($G13),ISNUMBER($Q13)),(SIGN(N($G13)-N($Q13))+1)/2,"")</f>
        <v>0</v>
      </c>
      <c r="I13" s="15"/>
      <c r="K13" s="74" t="s">
        <v>121</v>
      </c>
      <c r="L13" s="75"/>
      <c r="M13" s="10">
        <v>1</v>
      </c>
      <c r="N13" s="11">
        <v>126</v>
      </c>
      <c r="O13" s="12">
        <v>81</v>
      </c>
      <c r="P13" s="12">
        <v>2</v>
      </c>
      <c r="Q13" s="13">
        <f>IF(AND(ISBLANK(N13),ISBLANK(O13)),"",N13+O13)</f>
        <v>207</v>
      </c>
      <c r="R13" s="14">
        <f>IF(ISNUMBER($H13),1-$H13,"")</f>
        <v>1</v>
      </c>
      <c r="S13" s="15"/>
    </row>
    <row r="14" spans="1:19" ht="12.75" customHeight="1">
      <c r="A14" s="76"/>
      <c r="B14" s="77"/>
      <c r="C14" s="16">
        <v>2</v>
      </c>
      <c r="D14" s="17">
        <v>155</v>
      </c>
      <c r="E14" s="18">
        <v>54</v>
      </c>
      <c r="F14" s="18">
        <v>6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76"/>
      <c r="L14" s="77"/>
      <c r="M14" s="16">
        <v>2</v>
      </c>
      <c r="N14" s="17">
        <v>130</v>
      </c>
      <c r="O14" s="18">
        <v>44</v>
      </c>
      <c r="P14" s="18">
        <v>5</v>
      </c>
      <c r="Q14" s="19">
        <f>IF(AND(ISBLANK(N14),ISBLANK(O14)),"",N14+O14)</f>
        <v>174</v>
      </c>
      <c r="R14" s="20">
        <f>IF(ISNUMBER($H14),1-$H14,"")</f>
        <v>0</v>
      </c>
      <c r="S14" s="15"/>
    </row>
    <row r="15" spans="1:19" ht="12.75" customHeight="1" thickBot="1">
      <c r="A15" s="78" t="s">
        <v>39</v>
      </c>
      <c r="B15" s="79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8" t="s">
        <v>120</v>
      </c>
      <c r="L15" s="79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2">
        <f>IF(ISNUMBER(H17),(SIGN(1000*($H17-$R17)+$G17-$Q17)+1)/2,"")</f>
        <v>1</v>
      </c>
      <c r="K16" s="80"/>
      <c r="L16" s="81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2">
        <f>IF(ISNUMBER($I16),1-$I16,"")</f>
        <v>0</v>
      </c>
    </row>
    <row r="17" spans="1:19" ht="15.75" customHeight="1" thickBot="1">
      <c r="A17" s="82">
        <v>19751</v>
      </c>
      <c r="B17" s="83"/>
      <c r="C17" s="26" t="s">
        <v>12</v>
      </c>
      <c r="D17" s="27">
        <f>IF(ISNUMBER($G17),SUM(D13:D16),"")</f>
        <v>293</v>
      </c>
      <c r="E17" s="28">
        <f>IF(ISNUMBER($G17),SUM(E13:E16),"")</f>
        <v>116</v>
      </c>
      <c r="F17" s="28">
        <f>IF(ISNUMBER($G17),SUM(F13:F16),"")</f>
        <v>13</v>
      </c>
      <c r="G17" s="29">
        <f>IF(SUM($G13:$G16)+SUM($Q13:$Q16)&gt;0,SUM(G13:G16),"")</f>
        <v>409</v>
      </c>
      <c r="H17" s="27">
        <f>IF(ISNUMBER($G17),SUM(H13:H16),"")</f>
        <v>1</v>
      </c>
      <c r="I17" s="73"/>
      <c r="K17" s="82">
        <v>18158</v>
      </c>
      <c r="L17" s="83"/>
      <c r="M17" s="26" t="s">
        <v>12</v>
      </c>
      <c r="N17" s="27">
        <f>IF(ISNUMBER($G17),SUM(N13:N16),"")</f>
        <v>256</v>
      </c>
      <c r="O17" s="28">
        <f>IF(ISNUMBER($G17),SUM(O13:O16),"")</f>
        <v>125</v>
      </c>
      <c r="P17" s="28">
        <f>IF(ISNUMBER($G17),SUM(P13:P16),"")</f>
        <v>7</v>
      </c>
      <c r="Q17" s="29">
        <f>IF(SUM($G13:$G16)+SUM($Q13:$Q16)&gt;0,SUM(Q13:Q16),"")</f>
        <v>381</v>
      </c>
      <c r="R17" s="27">
        <f>IF(ISNUMBER($G17),SUM(R13:R16),"")</f>
        <v>1</v>
      </c>
      <c r="S17" s="73"/>
    </row>
    <row r="18" spans="1:19" ht="12.75" customHeight="1">
      <c r="A18" s="74" t="s">
        <v>119</v>
      </c>
      <c r="B18" s="75"/>
      <c r="C18" s="10">
        <v>1</v>
      </c>
      <c r="D18" s="11">
        <v>142</v>
      </c>
      <c r="E18" s="12">
        <v>61</v>
      </c>
      <c r="F18" s="12">
        <v>4</v>
      </c>
      <c r="G18" s="13">
        <f>IF(AND(ISBLANK(D18),ISBLANK(E18)),"",D18+E18)</f>
        <v>203</v>
      </c>
      <c r="H18" s="14">
        <f>IF(OR(ISNUMBER($G18),ISNUMBER($Q18)),(SIGN(N($G18)-N($Q18))+1)/2,"")</f>
        <v>1</v>
      </c>
      <c r="I18" s="15"/>
      <c r="K18" s="74" t="s">
        <v>118</v>
      </c>
      <c r="L18" s="75"/>
      <c r="M18" s="10">
        <v>1</v>
      </c>
      <c r="N18" s="11">
        <v>133</v>
      </c>
      <c r="O18" s="12">
        <v>61</v>
      </c>
      <c r="P18" s="12">
        <v>7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76"/>
      <c r="B19" s="77"/>
      <c r="C19" s="16">
        <v>2</v>
      </c>
      <c r="D19" s="17">
        <v>130</v>
      </c>
      <c r="E19" s="18">
        <v>68</v>
      </c>
      <c r="F19" s="18">
        <v>1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121</v>
      </c>
      <c r="O19" s="18">
        <v>44</v>
      </c>
      <c r="P19" s="18">
        <v>7</v>
      </c>
      <c r="Q19" s="19">
        <f>IF(AND(ISBLANK(N19),ISBLANK(O19)),"",N19+O19)</f>
        <v>165</v>
      </c>
      <c r="R19" s="20">
        <f>IF(ISNUMBER($H19),1-$H19,"")</f>
        <v>0</v>
      </c>
      <c r="S19" s="15"/>
    </row>
    <row r="20" spans="1:19" ht="12.75" customHeight="1" thickBot="1">
      <c r="A20" s="78" t="s">
        <v>117</v>
      </c>
      <c r="B20" s="79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8" t="s">
        <v>116</v>
      </c>
      <c r="L20" s="79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2">
        <f>IF(ISNUMBER(H22),(SIGN(1000*($H22-$R22)+$G22-$Q22)+1)/2,"")</f>
        <v>1</v>
      </c>
      <c r="K21" s="80"/>
      <c r="L21" s="81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2">
        <f>IF(ISNUMBER($I21),1-$I21,"")</f>
        <v>0</v>
      </c>
    </row>
    <row r="22" spans="1:19" ht="15.75" customHeight="1" thickBot="1">
      <c r="A22" s="82">
        <v>19748</v>
      </c>
      <c r="B22" s="83"/>
      <c r="C22" s="26" t="s">
        <v>12</v>
      </c>
      <c r="D22" s="27">
        <f>IF(ISNUMBER($G22),SUM(D18:D21),"")</f>
        <v>272</v>
      </c>
      <c r="E22" s="28">
        <f>IF(ISNUMBER($G22),SUM(E18:E21),"")</f>
        <v>129</v>
      </c>
      <c r="F22" s="28">
        <f>IF(ISNUMBER($G22),SUM(F18:F21),"")</f>
        <v>5</v>
      </c>
      <c r="G22" s="29">
        <f>IF(SUM($G18:$G21)+SUM($Q18:$Q21)&gt;0,SUM(G18:G21),"")</f>
        <v>401</v>
      </c>
      <c r="H22" s="27">
        <f>IF(ISNUMBER($G22),SUM(H18:H21),"")</f>
        <v>2</v>
      </c>
      <c r="I22" s="73"/>
      <c r="K22" s="82">
        <v>17736</v>
      </c>
      <c r="L22" s="83"/>
      <c r="M22" s="26" t="s">
        <v>12</v>
      </c>
      <c r="N22" s="27">
        <f>IF(ISNUMBER($G22),SUM(N18:N21),"")</f>
        <v>254</v>
      </c>
      <c r="O22" s="28">
        <f>IF(ISNUMBER($G22),SUM(O18:O21),"")</f>
        <v>105</v>
      </c>
      <c r="P22" s="28">
        <f>IF(ISNUMBER($G22),SUM(P18:P21),"")</f>
        <v>14</v>
      </c>
      <c r="Q22" s="29">
        <f>IF(SUM($G18:$G21)+SUM($Q18:$Q21)&gt;0,SUM(Q18:Q21),"")</f>
        <v>359</v>
      </c>
      <c r="R22" s="27">
        <f>IF(ISNUMBER($G22),SUM(R18:R21),"")</f>
        <v>0</v>
      </c>
      <c r="S22" s="73"/>
    </row>
    <row r="23" spans="1:19" ht="12.75" customHeight="1">
      <c r="A23" s="74" t="s">
        <v>115</v>
      </c>
      <c r="B23" s="75"/>
      <c r="C23" s="10">
        <v>1</v>
      </c>
      <c r="D23" s="11">
        <v>132</v>
      </c>
      <c r="E23" s="12">
        <v>59</v>
      </c>
      <c r="F23" s="12">
        <v>4</v>
      </c>
      <c r="G23" s="13">
        <f>IF(AND(ISBLANK(D23),ISBLANK(E23)),"",D23+E23)</f>
        <v>191</v>
      </c>
      <c r="H23" s="14">
        <f>IF(OR(ISNUMBER($G23),ISNUMBER($Q23)),(SIGN(N($G23)-N($Q23))+1)/2,"")</f>
        <v>1</v>
      </c>
      <c r="I23" s="15"/>
      <c r="K23" s="74" t="s">
        <v>114</v>
      </c>
      <c r="L23" s="75"/>
      <c r="M23" s="10">
        <v>1</v>
      </c>
      <c r="N23" s="11">
        <v>133</v>
      </c>
      <c r="O23" s="12">
        <v>35</v>
      </c>
      <c r="P23" s="12">
        <v>7</v>
      </c>
      <c r="Q23" s="13">
        <f>IF(AND(ISBLANK(N23),ISBLANK(O23)),"",N23+O23)</f>
        <v>168</v>
      </c>
      <c r="R23" s="14">
        <f>IF(ISNUMBER($H23),1-$H23,"")</f>
        <v>0</v>
      </c>
      <c r="S23" s="15"/>
    </row>
    <row r="24" spans="1:19" ht="12.75" customHeight="1">
      <c r="A24" s="76"/>
      <c r="B24" s="77"/>
      <c r="C24" s="16">
        <v>2</v>
      </c>
      <c r="D24" s="17">
        <v>141</v>
      </c>
      <c r="E24" s="18">
        <v>62</v>
      </c>
      <c r="F24" s="18">
        <v>2</v>
      </c>
      <c r="G24" s="19">
        <f>IF(AND(ISBLANK(D24),ISBLANK(E24)),"",D24+E24)</f>
        <v>203</v>
      </c>
      <c r="H24" s="20">
        <f>IF(OR(ISNUMBER($G24),ISNUMBER($Q24)),(SIGN(N($G24)-N($Q24))+1)/2,"")</f>
        <v>1</v>
      </c>
      <c r="I24" s="15"/>
      <c r="K24" s="76"/>
      <c r="L24" s="77"/>
      <c r="M24" s="16">
        <v>2</v>
      </c>
      <c r="N24" s="17">
        <v>142</v>
      </c>
      <c r="O24" s="18">
        <v>43</v>
      </c>
      <c r="P24" s="18">
        <v>5</v>
      </c>
      <c r="Q24" s="19">
        <f>IF(AND(ISBLANK(N24),ISBLANK(O24)),"",N24+O24)</f>
        <v>185</v>
      </c>
      <c r="R24" s="20">
        <f>IF(ISNUMBER($H24),1-$H24,"")</f>
        <v>0</v>
      </c>
      <c r="S24" s="15"/>
    </row>
    <row r="25" spans="1:19" ht="12.75" customHeight="1" thickBot="1">
      <c r="A25" s="78" t="s">
        <v>71</v>
      </c>
      <c r="B25" s="79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8" t="s">
        <v>41</v>
      </c>
      <c r="L25" s="79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2">
        <f>IF(ISNUMBER(H27),(SIGN(1000*($H27-$R27)+$G27-$Q27)+1)/2,"")</f>
        <v>1</v>
      </c>
      <c r="K26" s="80"/>
      <c r="L26" s="81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2">
        <f>IF(ISNUMBER($I26),1-$I26,"")</f>
        <v>0</v>
      </c>
    </row>
    <row r="27" spans="1:19" ht="15.75" customHeight="1" thickBot="1">
      <c r="A27" s="82">
        <v>19747</v>
      </c>
      <c r="B27" s="83"/>
      <c r="C27" s="26" t="s">
        <v>12</v>
      </c>
      <c r="D27" s="27">
        <f>IF(ISNUMBER($G27),SUM(D23:D26),"")</f>
        <v>273</v>
      </c>
      <c r="E27" s="28">
        <f>IF(ISNUMBER($G27),SUM(E23:E26),"")</f>
        <v>121</v>
      </c>
      <c r="F27" s="28">
        <f>IF(ISNUMBER($G27),SUM(F23:F26),"")</f>
        <v>6</v>
      </c>
      <c r="G27" s="29">
        <f>IF(SUM($G23:$G26)+SUM($Q23:$Q26)&gt;0,SUM(G23:G26),"")</f>
        <v>394</v>
      </c>
      <c r="H27" s="27">
        <f>IF(ISNUMBER($G27),SUM(H23:H26),"")</f>
        <v>2</v>
      </c>
      <c r="I27" s="73"/>
      <c r="K27" s="82">
        <v>10598</v>
      </c>
      <c r="L27" s="83"/>
      <c r="M27" s="26" t="s">
        <v>12</v>
      </c>
      <c r="N27" s="27">
        <f>IF(ISNUMBER($G27),SUM(N23:N26),"")</f>
        <v>275</v>
      </c>
      <c r="O27" s="28">
        <f>IF(ISNUMBER($G27),SUM(O23:O26),"")</f>
        <v>78</v>
      </c>
      <c r="P27" s="28">
        <f>IF(ISNUMBER($G27),SUM(P23:P26),"")</f>
        <v>12</v>
      </c>
      <c r="Q27" s="29">
        <f>IF(SUM($G23:$G26)+SUM($Q23:$Q26)&gt;0,SUM(Q23:Q26),"")</f>
        <v>353</v>
      </c>
      <c r="R27" s="27">
        <f>IF(ISNUMBER($G27),SUM(R23:R26),"")</f>
        <v>0</v>
      </c>
      <c r="S27" s="73"/>
    </row>
    <row r="28" spans="1:19" ht="12.75" customHeight="1">
      <c r="A28" s="74"/>
      <c r="B28" s="75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4"/>
      <c r="L28" s="75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6"/>
      <c r="B29" s="77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6"/>
      <c r="L29" s="77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8"/>
      <c r="B30" s="79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8"/>
      <c r="L30" s="79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2">
        <f>IF(ISNUMBER(H32),(SIGN(1000*($H32-$R32)+$G32-$Q32)+1)/2,"")</f>
      </c>
      <c r="K31" s="80"/>
      <c r="L31" s="81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2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3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3"/>
    </row>
    <row r="33" spans="1:19" ht="12.75" customHeight="1">
      <c r="A33" s="74"/>
      <c r="B33" s="75"/>
      <c r="C33" s="10">
        <v>1</v>
      </c>
      <c r="D33" s="11"/>
      <c r="E33" s="12"/>
      <c r="F33" s="12">
        <v>9</v>
      </c>
      <c r="G33" s="13">
        <f>IF(AND(ISBLANK(D33),ISBLANK(E33)),"",D33+E33)</f>
      </c>
      <c r="H33" s="14">
        <f>IF(OR(ISNUMBER($G33),ISNUMBER($Q33)),(SIGN(N($G33)-N($Q33))+1)/2,"")</f>
      </c>
      <c r="I33" s="15"/>
      <c r="K33" s="74"/>
      <c r="L33" s="75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6"/>
      <c r="B34" s="77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6"/>
      <c r="L34" s="77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8"/>
      <c r="B35" s="79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8"/>
      <c r="L35" s="79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2">
        <f>IF(ISNUMBER(H37),(SIGN(1000*($H37-$R37)+$G37-$Q37)+1)/2,"")</f>
      </c>
      <c r="K36" s="80"/>
      <c r="L36" s="81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2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3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1106</v>
      </c>
      <c r="E39" s="34">
        <f>IF(ISNUMBER($G39),SUM(E12,E17,E22,E27,E32,E37),"")</f>
        <v>482</v>
      </c>
      <c r="F39" s="34">
        <f>IF(ISNUMBER($G39),SUM(F12,F17,F22,F27,F32,F37),"")</f>
        <v>30</v>
      </c>
      <c r="G39" s="35">
        <f>IF(SUM($G$8:$G$37)+SUM($Q$8:$Q$37)&gt;0,SUM(G12,G17,G22,G27,G32,G37),"")</f>
        <v>1588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1049</v>
      </c>
      <c r="O39" s="34">
        <f>IF(ISNUMBER($G39),SUM(O12,O17,O22,O27,O32,O37),"")</f>
        <v>429</v>
      </c>
      <c r="P39" s="34">
        <f>IF(ISNUMBER($G39),SUM(P12,P17,P22,P27,P32,P37),"")</f>
        <v>41</v>
      </c>
      <c r="Q39" s="35">
        <f>IF(SUM($G$8:$G$37)+SUM($Q$8:$Q$37)&gt;0,SUM(Q12,Q17,Q22,Q27,Q32,Q37),"")</f>
        <v>1478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113</v>
      </c>
      <c r="D41" s="124"/>
      <c r="E41" s="124"/>
      <c r="G41" s="105"/>
      <c r="H41" s="105"/>
      <c r="I41" s="39">
        <f>IF(ISNUMBER(I$39),SUM(I11,I16,I21,I26,I31,I36,I39),"")</f>
        <v>5</v>
      </c>
      <c r="K41" s="38"/>
      <c r="L41" s="42" t="s">
        <v>22</v>
      </c>
      <c r="M41" s="124" t="s">
        <v>112</v>
      </c>
      <c r="N41" s="124"/>
      <c r="O41" s="124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111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71" t="s">
        <v>110</v>
      </c>
      <c r="M43" s="71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– TJ Sokol Červené Pečky -  ženy</v>
      </c>
    </row>
    <row r="46" spans="2:11" ht="19.5" customHeight="1">
      <c r="B46" s="2" t="s">
        <v>31</v>
      </c>
      <c r="C46" s="114" t="s">
        <v>109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6" t="s">
        <v>108</v>
      </c>
      <c r="D47" s="116"/>
      <c r="I47" s="2" t="s">
        <v>34</v>
      </c>
      <c r="J47" s="116">
        <v>1</v>
      </c>
      <c r="K47" s="116"/>
      <c r="P47" s="2" t="s">
        <v>35</v>
      </c>
      <c r="Q47" s="131">
        <v>41880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32" t="s">
        <v>107</v>
      </c>
      <c r="D66" s="117"/>
      <c r="E66" s="117"/>
      <c r="F66" s="117"/>
      <c r="G66" s="117"/>
      <c r="H66" s="117"/>
    </row>
  </sheetData>
  <sheetProtection password="FC6B" sheet="1" objects="1" scenarios="1"/>
  <mergeCells count="94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106</v>
      </c>
      <c r="M1" s="263"/>
      <c r="N1" s="263"/>
      <c r="O1" s="262" t="s">
        <v>37</v>
      </c>
      <c r="P1" s="262"/>
      <c r="Q1" s="261">
        <v>41370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105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104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103</v>
      </c>
      <c r="B8" s="236"/>
      <c r="C8" s="235">
        <v>1</v>
      </c>
      <c r="D8" s="234">
        <v>138</v>
      </c>
      <c r="E8" s="233">
        <v>71</v>
      </c>
      <c r="F8" s="233">
        <v>1</v>
      </c>
      <c r="G8" s="232">
        <f>IF(AND(ISBLANK(D8),ISBLANK(E8)),"",D8+E8)</f>
        <v>209</v>
      </c>
      <c r="H8" s="231">
        <f>IF(OR(ISNUMBER($G8),ISNUMBER($Q8)),(SIGN(N($G8)-N($Q8))+1)/2,"")</f>
        <v>1</v>
      </c>
      <c r="I8" s="221"/>
      <c r="K8" s="237" t="s">
        <v>102</v>
      </c>
      <c r="L8" s="236"/>
      <c r="M8" s="235">
        <v>1</v>
      </c>
      <c r="N8" s="234">
        <v>125</v>
      </c>
      <c r="O8" s="233">
        <v>61</v>
      </c>
      <c r="P8" s="233">
        <v>5</v>
      </c>
      <c r="Q8" s="232">
        <f>IF(AND(ISBLANK(N8),ISBLANK(O8)),"",N8+O8)</f>
        <v>186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139</v>
      </c>
      <c r="E9" s="224">
        <v>72</v>
      </c>
      <c r="F9" s="224">
        <v>1</v>
      </c>
      <c r="G9" s="223">
        <f>IF(AND(ISBLANK(D9),ISBLANK(E9)),"",D9+E9)</f>
        <v>211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139</v>
      </c>
      <c r="O9" s="224">
        <v>54</v>
      </c>
      <c r="P9" s="224">
        <v>5</v>
      </c>
      <c r="Q9" s="223">
        <f>IF(AND(ISBLANK(N9),ISBLANK(O9)),"",N9+O9)</f>
        <v>193</v>
      </c>
      <c r="R9" s="222">
        <f>IF(ISNUMBER($H9),1-$H9,"")</f>
        <v>0</v>
      </c>
      <c r="S9" s="221"/>
    </row>
    <row r="10" spans="1:19" ht="12.75" customHeight="1" thickBot="1">
      <c r="A10" s="228" t="s">
        <v>101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100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4147</v>
      </c>
      <c r="B12" s="211"/>
      <c r="C12" s="210" t="s">
        <v>12</v>
      </c>
      <c r="D12" s="207">
        <f>IF(ISNUMBER($G12),SUM(D8:D11),"")</f>
        <v>277</v>
      </c>
      <c r="E12" s="209">
        <f>IF(ISNUMBER($G12),SUM(E8:E11),"")</f>
        <v>143</v>
      </c>
      <c r="F12" s="209">
        <f>IF(ISNUMBER($G12),SUM(F8:F11),"")</f>
        <v>2</v>
      </c>
      <c r="G12" s="208">
        <f>IF(SUM($G8:$G11)+SUM($Q8:$Q11)&gt;0,SUM(G8:G11),"")</f>
        <v>420</v>
      </c>
      <c r="H12" s="207">
        <f>IF(ISNUMBER($G12),SUM(H8:H11),"")</f>
        <v>2</v>
      </c>
      <c r="I12" s="206"/>
      <c r="K12" s="212">
        <v>16296</v>
      </c>
      <c r="L12" s="211"/>
      <c r="M12" s="210" t="s">
        <v>12</v>
      </c>
      <c r="N12" s="207">
        <f>IF(ISNUMBER($G12),SUM(N8:N11),"")</f>
        <v>264</v>
      </c>
      <c r="O12" s="209">
        <f>IF(ISNUMBER($G12),SUM(O8:O11),"")</f>
        <v>115</v>
      </c>
      <c r="P12" s="209">
        <f>IF(ISNUMBER($G12),SUM(P8:P11),"")</f>
        <v>10</v>
      </c>
      <c r="Q12" s="208">
        <f>IF(SUM($G8:$G11)+SUM($Q8:$Q11)&gt;0,SUM(Q8:Q11),"")</f>
        <v>379</v>
      </c>
      <c r="R12" s="207">
        <f>IF(ISNUMBER($G12),SUM(R8:R11),"")</f>
        <v>0</v>
      </c>
      <c r="S12" s="206"/>
    </row>
    <row r="13" spans="1:19" ht="12.75" customHeight="1">
      <c r="A13" s="237" t="s">
        <v>99</v>
      </c>
      <c r="B13" s="236"/>
      <c r="C13" s="235">
        <v>1</v>
      </c>
      <c r="D13" s="234">
        <v>151</v>
      </c>
      <c r="E13" s="233">
        <v>71</v>
      </c>
      <c r="F13" s="233">
        <v>3</v>
      </c>
      <c r="G13" s="232">
        <f>IF(AND(ISBLANK(D13),ISBLANK(E13)),"",D13+E13)</f>
        <v>222</v>
      </c>
      <c r="H13" s="231">
        <f>IF(OR(ISNUMBER($G13),ISNUMBER($Q13)),(SIGN(N($G13)-N($Q13))+1)/2,"")</f>
        <v>1</v>
      </c>
      <c r="I13" s="221"/>
      <c r="K13" s="237" t="s">
        <v>98</v>
      </c>
      <c r="L13" s="236"/>
      <c r="M13" s="235">
        <v>1</v>
      </c>
      <c r="N13" s="234">
        <v>137</v>
      </c>
      <c r="O13" s="233">
        <v>62</v>
      </c>
      <c r="P13" s="233">
        <v>5</v>
      </c>
      <c r="Q13" s="232">
        <f>IF(AND(ISBLANK(N13),ISBLANK(O13)),"",N13+O13)</f>
        <v>199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159</v>
      </c>
      <c r="E14" s="224">
        <v>54</v>
      </c>
      <c r="F14" s="224">
        <v>3</v>
      </c>
      <c r="G14" s="223">
        <f>IF(AND(ISBLANK(D14),ISBLANK(E14)),"",D14+E14)</f>
        <v>213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157</v>
      </c>
      <c r="O14" s="224">
        <v>63</v>
      </c>
      <c r="P14" s="224">
        <v>5</v>
      </c>
      <c r="Q14" s="223">
        <f>IF(AND(ISBLANK(N14),ISBLANK(O14)),"",N14+O14)</f>
        <v>220</v>
      </c>
      <c r="R14" s="222">
        <f>IF(ISNUMBER($H14),1-$H14,"")</f>
        <v>1</v>
      </c>
      <c r="S14" s="221"/>
    </row>
    <row r="15" spans="1:19" ht="12.75" customHeight="1" thickBot="1">
      <c r="A15" s="228" t="s">
        <v>97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96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1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0</v>
      </c>
    </row>
    <row r="17" spans="1:19" ht="15.75" customHeight="1" thickBot="1">
      <c r="A17" s="212">
        <v>2766</v>
      </c>
      <c r="B17" s="211"/>
      <c r="C17" s="210" t="s">
        <v>12</v>
      </c>
      <c r="D17" s="207">
        <f>IF(ISNUMBER($G17),SUM(D13:D16),"")</f>
        <v>310</v>
      </c>
      <c r="E17" s="209">
        <f>IF(ISNUMBER($G17),SUM(E13:E16),"")</f>
        <v>125</v>
      </c>
      <c r="F17" s="209">
        <f>IF(ISNUMBER($G17),SUM(F13:F16),"")</f>
        <v>6</v>
      </c>
      <c r="G17" s="208">
        <f>IF(SUM($G13:$G16)+SUM($Q13:$Q16)&gt;0,SUM(G13:G16),"")</f>
        <v>435</v>
      </c>
      <c r="H17" s="207">
        <f>IF(ISNUMBER($G17),SUM(H13:H16),"")</f>
        <v>1</v>
      </c>
      <c r="I17" s="206"/>
      <c r="K17" s="212">
        <v>22039</v>
      </c>
      <c r="L17" s="211"/>
      <c r="M17" s="210" t="s">
        <v>12</v>
      </c>
      <c r="N17" s="207">
        <f>IF(ISNUMBER($G17),SUM(N13:N16),"")</f>
        <v>294</v>
      </c>
      <c r="O17" s="209">
        <f>IF(ISNUMBER($G17),SUM(O13:O16),"")</f>
        <v>125</v>
      </c>
      <c r="P17" s="209">
        <f>IF(ISNUMBER($G17),SUM(P13:P16),"")</f>
        <v>10</v>
      </c>
      <c r="Q17" s="208">
        <f>IF(SUM($G13:$G16)+SUM($Q13:$Q16)&gt;0,SUM(Q13:Q16),"")</f>
        <v>419</v>
      </c>
      <c r="R17" s="207">
        <f>IF(ISNUMBER($G17),SUM(R13:R16),"")</f>
        <v>1</v>
      </c>
      <c r="S17" s="206"/>
    </row>
    <row r="18" spans="1:19" ht="12.75" customHeight="1">
      <c r="A18" s="237" t="s">
        <v>95</v>
      </c>
      <c r="B18" s="236"/>
      <c r="C18" s="235">
        <v>1</v>
      </c>
      <c r="D18" s="234">
        <v>163</v>
      </c>
      <c r="E18" s="233">
        <v>79</v>
      </c>
      <c r="F18" s="233">
        <v>2</v>
      </c>
      <c r="G18" s="232">
        <f>IF(AND(ISBLANK(D18),ISBLANK(E18)),"",D18+E18)</f>
        <v>242</v>
      </c>
      <c r="H18" s="231">
        <f>IF(OR(ISNUMBER($G18),ISNUMBER($Q18)),(SIGN(N($G18)-N($Q18))+1)/2,"")</f>
        <v>1</v>
      </c>
      <c r="I18" s="221"/>
      <c r="K18" s="237" t="s">
        <v>94</v>
      </c>
      <c r="L18" s="236"/>
      <c r="M18" s="235">
        <v>1</v>
      </c>
      <c r="N18" s="234">
        <v>137</v>
      </c>
      <c r="O18" s="233">
        <v>52</v>
      </c>
      <c r="P18" s="233">
        <v>2</v>
      </c>
      <c r="Q18" s="232">
        <f>IF(AND(ISBLANK(N18),ISBLANK(O18)),"",N18+O18)</f>
        <v>189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134</v>
      </c>
      <c r="E19" s="224">
        <v>71</v>
      </c>
      <c r="F19" s="224">
        <v>2</v>
      </c>
      <c r="G19" s="223">
        <f>IF(AND(ISBLANK(D19),ISBLANK(E19)),"",D19+E19)</f>
        <v>205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144</v>
      </c>
      <c r="O19" s="224">
        <v>71</v>
      </c>
      <c r="P19" s="224">
        <v>4</v>
      </c>
      <c r="Q19" s="223">
        <f>IF(AND(ISBLANK(N19),ISBLANK(O19)),"",N19+O19)</f>
        <v>215</v>
      </c>
      <c r="R19" s="222">
        <f>IF(ISNUMBER($H19),1-$H19,"")</f>
        <v>1</v>
      </c>
      <c r="S19" s="221"/>
    </row>
    <row r="20" spans="1:19" ht="12.75" customHeight="1" thickBot="1">
      <c r="A20" s="228" t="s">
        <v>93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92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12">
        <v>16802</v>
      </c>
      <c r="B22" s="211"/>
      <c r="C22" s="210" t="s">
        <v>12</v>
      </c>
      <c r="D22" s="207">
        <f>IF(ISNUMBER($G22),SUM(D18:D21),"")</f>
        <v>297</v>
      </c>
      <c r="E22" s="209">
        <f>IF(ISNUMBER($G22),SUM(E18:E21),"")</f>
        <v>150</v>
      </c>
      <c r="F22" s="209">
        <f>IF(ISNUMBER($G22),SUM(F18:F21),"")</f>
        <v>4</v>
      </c>
      <c r="G22" s="208">
        <f>IF(SUM($G18:$G21)+SUM($Q18:$Q21)&gt;0,SUM(G18:G21),"")</f>
        <v>447</v>
      </c>
      <c r="H22" s="207">
        <f>IF(ISNUMBER($G22),SUM(H18:H21),"")</f>
        <v>1</v>
      </c>
      <c r="I22" s="206"/>
      <c r="K22" s="212">
        <v>1457</v>
      </c>
      <c r="L22" s="211"/>
      <c r="M22" s="210" t="s">
        <v>12</v>
      </c>
      <c r="N22" s="207">
        <f>IF(ISNUMBER($G22),SUM(N18:N21),"")</f>
        <v>281</v>
      </c>
      <c r="O22" s="209">
        <f>IF(ISNUMBER($G22),SUM(O18:O21),"")</f>
        <v>123</v>
      </c>
      <c r="P22" s="209">
        <f>IF(ISNUMBER($G22),SUM(P18:P21),"")</f>
        <v>6</v>
      </c>
      <c r="Q22" s="208">
        <f>IF(SUM($G18:$G21)+SUM($Q18:$Q21)&gt;0,SUM(Q18:Q21),"")</f>
        <v>404</v>
      </c>
      <c r="R22" s="207">
        <f>IF(ISNUMBER($G22),SUM(R18:R21),"")</f>
        <v>1</v>
      </c>
      <c r="S22" s="206"/>
    </row>
    <row r="23" spans="1:19" ht="12.75" customHeight="1">
      <c r="A23" s="237" t="s">
        <v>91</v>
      </c>
      <c r="B23" s="236"/>
      <c r="C23" s="235">
        <v>1</v>
      </c>
      <c r="D23" s="234">
        <v>155</v>
      </c>
      <c r="E23" s="233">
        <v>62</v>
      </c>
      <c r="F23" s="233">
        <v>6</v>
      </c>
      <c r="G23" s="232">
        <f>IF(AND(ISBLANK(D23),ISBLANK(E23)),"",D23+E23)</f>
        <v>217</v>
      </c>
      <c r="H23" s="231">
        <f>IF(OR(ISNUMBER($G23),ISNUMBER($Q23)),(SIGN(N($G23)-N($Q23))+1)/2,"")</f>
        <v>1</v>
      </c>
      <c r="I23" s="221"/>
      <c r="K23" s="237" t="s">
        <v>90</v>
      </c>
      <c r="L23" s="236"/>
      <c r="M23" s="235">
        <v>1</v>
      </c>
      <c r="N23" s="234">
        <v>141</v>
      </c>
      <c r="O23" s="233">
        <v>62</v>
      </c>
      <c r="P23" s="233">
        <v>5</v>
      </c>
      <c r="Q23" s="232">
        <f>IF(AND(ISBLANK(N23),ISBLANK(O23)),"",N23+O23)</f>
        <v>203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154</v>
      </c>
      <c r="E24" s="224">
        <v>66</v>
      </c>
      <c r="F24" s="224">
        <v>3</v>
      </c>
      <c r="G24" s="223">
        <f>IF(AND(ISBLANK(D24),ISBLANK(E24)),"",D24+E24)</f>
        <v>220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155</v>
      </c>
      <c r="O24" s="224">
        <v>71</v>
      </c>
      <c r="P24" s="224">
        <v>4</v>
      </c>
      <c r="Q24" s="223">
        <f>IF(AND(ISBLANK(N24),ISBLANK(O24)),"",N24+O24)</f>
        <v>226</v>
      </c>
      <c r="R24" s="222">
        <f>IF(ISNUMBER($H24),1-$H24,"")</f>
        <v>1</v>
      </c>
      <c r="S24" s="221"/>
    </row>
    <row r="25" spans="1:19" ht="12.75" customHeight="1" thickBot="1">
      <c r="A25" s="228" t="s">
        <v>89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88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17830</v>
      </c>
      <c r="B27" s="211"/>
      <c r="C27" s="210" t="s">
        <v>12</v>
      </c>
      <c r="D27" s="207">
        <f>IF(ISNUMBER($G27),SUM(D23:D26),"")</f>
        <v>309</v>
      </c>
      <c r="E27" s="209">
        <f>IF(ISNUMBER($G27),SUM(E23:E26),"")</f>
        <v>128</v>
      </c>
      <c r="F27" s="209">
        <f>IF(ISNUMBER($G27),SUM(F23:F26),"")</f>
        <v>9</v>
      </c>
      <c r="G27" s="208">
        <f>IF(SUM($G23:$G26)+SUM($Q23:$Q26)&gt;0,SUM(G23:G26),"")</f>
        <v>437</v>
      </c>
      <c r="H27" s="207">
        <f>IF(ISNUMBER($G27),SUM(H23:H26),"")</f>
        <v>1</v>
      </c>
      <c r="I27" s="206"/>
      <c r="K27" s="212">
        <v>11213</v>
      </c>
      <c r="L27" s="211"/>
      <c r="M27" s="210" t="s">
        <v>12</v>
      </c>
      <c r="N27" s="207">
        <f>IF(ISNUMBER($G27),SUM(N23:N26),"")</f>
        <v>296</v>
      </c>
      <c r="O27" s="209">
        <f>IF(ISNUMBER($G27),SUM(O23:O26),"")</f>
        <v>133</v>
      </c>
      <c r="P27" s="209">
        <f>IF(ISNUMBER($G27),SUM(P23:P26),"")</f>
        <v>9</v>
      </c>
      <c r="Q27" s="208">
        <f>IF(SUM($G23:$G26)+SUM($Q23:$Q26)&gt;0,SUM(Q23:Q26),"")</f>
        <v>429</v>
      </c>
      <c r="R27" s="207">
        <f>IF(ISNUMBER($G27),SUM(R23:R26),"")</f>
        <v>1</v>
      </c>
      <c r="S27" s="206"/>
    </row>
    <row r="28" spans="1:19" ht="12.75" customHeight="1">
      <c r="A28" s="237"/>
      <c r="B28" s="236"/>
      <c r="C28" s="235">
        <v>1</v>
      </c>
      <c r="D28" s="234"/>
      <c r="E28" s="233"/>
      <c r="F28" s="233"/>
      <c r="G28" s="232">
        <f>IF(AND(ISBLANK(D28),ISBLANK(E28)),"",D28+E28)</f>
      </c>
      <c r="H28" s="231">
        <f>IF(OR(ISNUMBER($G28),ISNUMBER($Q28)),(SIGN(N($G28)-N($Q28))+1)/2,"")</f>
      </c>
      <c r="I28" s="221"/>
      <c r="K28" s="237"/>
      <c r="L28" s="236"/>
      <c r="M28" s="235">
        <v>1</v>
      </c>
      <c r="N28" s="234"/>
      <c r="O28" s="233"/>
      <c r="P28" s="233"/>
      <c r="Q28" s="232">
        <f>IF(AND(ISBLANK(N28),ISBLANK(O28)),"",N28+O28)</f>
      </c>
      <c r="R28" s="231">
        <f>IF(ISNUMBER($H28),1-$H28,"")</f>
      </c>
      <c r="S28" s="221"/>
    </row>
    <row r="29" spans="1:19" ht="12.75" customHeight="1">
      <c r="A29" s="230"/>
      <c r="B29" s="229"/>
      <c r="C29" s="226">
        <v>2</v>
      </c>
      <c r="D29" s="225"/>
      <c r="E29" s="224"/>
      <c r="F29" s="224"/>
      <c r="G29" s="223">
        <f>IF(AND(ISBLANK(D29),ISBLANK(E29)),"",D29+E29)</f>
      </c>
      <c r="H29" s="222">
        <f>IF(OR(ISNUMBER($G29),ISNUMBER($Q29)),(SIGN(N($G29)-N($Q29))+1)/2,"")</f>
      </c>
      <c r="I29" s="221"/>
      <c r="K29" s="230"/>
      <c r="L29" s="229"/>
      <c r="M29" s="226">
        <v>2</v>
      </c>
      <c r="N29" s="225"/>
      <c r="O29" s="224"/>
      <c r="P29" s="224"/>
      <c r="Q29" s="223">
        <f>IF(AND(ISBLANK(N29),ISBLANK(O29)),"",N29+O29)</f>
      </c>
      <c r="R29" s="222">
        <f>IF(ISNUMBER($H29),1-$H29,"")</f>
      </c>
      <c r="S29" s="221"/>
    </row>
    <row r="30" spans="1:19" ht="12.75" customHeight="1" thickBot="1">
      <c r="A30" s="228"/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/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</c>
    </row>
    <row r="32" spans="1:19" ht="15.75" customHeight="1" thickBot="1">
      <c r="A32" s="212"/>
      <c r="B32" s="211"/>
      <c r="C32" s="210" t="s">
        <v>12</v>
      </c>
      <c r="D32" s="207">
        <f>IF(ISNUMBER($G32),SUM(D28:D31),"")</f>
      </c>
      <c r="E32" s="209">
        <f>IF(ISNUMBER($G32),SUM(E28:E31),"")</f>
      </c>
      <c r="F32" s="209">
        <f>IF(ISNUMBER($G32),SUM(F28:F31),"")</f>
      </c>
      <c r="G32" s="208">
        <f>IF(SUM($G28:$G31)+SUM($Q28:$Q31)&gt;0,SUM(G28:G31),"")</f>
      </c>
      <c r="H32" s="207">
        <f>IF(ISNUMBER($G32),SUM(H28:H31),"")</f>
      </c>
      <c r="I32" s="206"/>
      <c r="K32" s="212"/>
      <c r="L32" s="211"/>
      <c r="M32" s="210" t="s">
        <v>12</v>
      </c>
      <c r="N32" s="207">
        <f>IF(ISNUMBER($G32),SUM(N28:N31),"")</f>
      </c>
      <c r="O32" s="209">
        <f>IF(ISNUMBER($G32),SUM(O28:O31),"")</f>
      </c>
      <c r="P32" s="209">
        <f>IF(ISNUMBER($G32),SUM(P28:P31),"")</f>
      </c>
      <c r="Q32" s="208">
        <f>IF(SUM($G28:$G31)+SUM($Q28:$Q31)&gt;0,SUM(Q28:Q31),"")</f>
      </c>
      <c r="R32" s="207">
        <f>IF(ISNUMBER($G32),SUM(R28:R31),"")</f>
      </c>
      <c r="S32" s="206"/>
    </row>
    <row r="33" spans="1:19" ht="12.75" customHeight="1">
      <c r="A33" s="237"/>
      <c r="B33" s="236"/>
      <c r="C33" s="235">
        <v>1</v>
      </c>
      <c r="D33" s="234"/>
      <c r="E33" s="233"/>
      <c r="F33" s="233"/>
      <c r="G33" s="232">
        <f>IF(AND(ISBLANK(D33),ISBLANK(E33)),"",D33+E33)</f>
      </c>
      <c r="H33" s="231">
        <f>IF(OR(ISNUMBER($G33),ISNUMBER($Q33)),(SIGN(N($G33)-N($Q33))+1)/2,"")</f>
      </c>
      <c r="I33" s="221"/>
      <c r="K33" s="237"/>
      <c r="L33" s="236"/>
      <c r="M33" s="235">
        <v>1</v>
      </c>
      <c r="N33" s="234"/>
      <c r="O33" s="233"/>
      <c r="P33" s="233"/>
      <c r="Q33" s="232">
        <f>IF(AND(ISBLANK(N33),ISBLANK(O33)),"",N33+O33)</f>
      </c>
      <c r="R33" s="231">
        <f>IF(ISNUMBER($H33),1-$H33,"")</f>
      </c>
      <c r="S33" s="221"/>
    </row>
    <row r="34" spans="1:19" ht="12.75" customHeight="1">
      <c r="A34" s="230"/>
      <c r="B34" s="229"/>
      <c r="C34" s="226">
        <v>2</v>
      </c>
      <c r="D34" s="225"/>
      <c r="E34" s="224"/>
      <c r="F34" s="224"/>
      <c r="G34" s="223">
        <f>IF(AND(ISBLANK(D34),ISBLANK(E34)),"",D34+E34)</f>
      </c>
      <c r="H34" s="222">
        <f>IF(OR(ISNUMBER($G34),ISNUMBER($Q34)),(SIGN(N($G34)-N($Q34))+1)/2,"")</f>
      </c>
      <c r="I34" s="221"/>
      <c r="K34" s="230"/>
      <c r="L34" s="229"/>
      <c r="M34" s="226">
        <v>2</v>
      </c>
      <c r="N34" s="225"/>
      <c r="O34" s="224"/>
      <c r="P34" s="224"/>
      <c r="Q34" s="223">
        <f>IF(AND(ISBLANK(N34),ISBLANK(O34)),"",N34+O34)</f>
      </c>
      <c r="R34" s="222">
        <f>IF(ISNUMBER($H34),1-$H34,"")</f>
      </c>
      <c r="S34" s="221"/>
    </row>
    <row r="35" spans="1:19" ht="12.75" customHeight="1" thickBot="1">
      <c r="A35" s="228"/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/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</c>
    </row>
    <row r="37" spans="1:19" ht="15.75" customHeight="1" thickBot="1">
      <c r="A37" s="212"/>
      <c r="B37" s="211"/>
      <c r="C37" s="210" t="s">
        <v>12</v>
      </c>
      <c r="D37" s="207">
        <f>IF(ISNUMBER($G37),SUM(D33:D36),"")</f>
      </c>
      <c r="E37" s="209">
        <f>IF(ISNUMBER($G37),SUM(E33:E36),"")</f>
      </c>
      <c r="F37" s="209">
        <f>IF(ISNUMBER($G37),SUM(F33:F36),"")</f>
      </c>
      <c r="G37" s="208">
        <f>IF(SUM($G33:$G36)+SUM($Q33:$Q36)&gt;0,SUM(G33:G36),"")</f>
      </c>
      <c r="H37" s="207">
        <f>IF(ISNUMBER($G37),SUM(H33:H36),"")</f>
      </c>
      <c r="I37" s="206"/>
      <c r="K37" s="212"/>
      <c r="L37" s="211"/>
      <c r="M37" s="210" t="s">
        <v>12</v>
      </c>
      <c r="N37" s="207">
        <f>IF(ISNUMBER($G37),SUM(N33:N36),"")</f>
      </c>
      <c r="O37" s="209">
        <f>IF(ISNUMBER($G37),SUM(O33:O36),"")</f>
      </c>
      <c r="P37" s="209">
        <f>IF(ISNUMBER($G37),SUM(P33:P36),"")</f>
      </c>
      <c r="Q37" s="208">
        <f>IF(SUM($G33:$G36)+SUM($Q33:$Q36)&gt;0,SUM(Q33:Q36),"")</f>
      </c>
      <c r="R37" s="207">
        <f>IF(ISNUMBER($G37),SUM(R33:R36),"")</f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1193</v>
      </c>
      <c r="E39" s="201">
        <f>IF(ISNUMBER($G39),SUM(E12,E17,E22,E27,E32,E37),"")</f>
        <v>546</v>
      </c>
      <c r="F39" s="201">
        <f>IF(ISNUMBER($G39),SUM(F12,F17,F22,F27,F32,F37),"")</f>
        <v>21</v>
      </c>
      <c r="G39" s="200">
        <f>IF(SUM($G$8:$G$37)+SUM($Q$8:$Q$37)&gt;0,SUM(G12,G17,G22,G27,G32,G37),"")</f>
        <v>1739</v>
      </c>
      <c r="H39" s="199">
        <f>IF(SUM($G$8:$G$37)+SUM($Q$8:$Q$37)&gt;0,SUM(H12,H17,H22,H27,H32,H37),"")</f>
        <v>5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1135</v>
      </c>
      <c r="O39" s="201">
        <f>IF(ISNUMBER($G39),SUM(O12,O17,O22,O27,O32,O37),"")</f>
        <v>496</v>
      </c>
      <c r="P39" s="201">
        <f>IF(ISNUMBER($G39),SUM(P12,P17,P22,P27,P32,P37),"")</f>
        <v>35</v>
      </c>
      <c r="Q39" s="200">
        <f>IF(SUM($G$8:$G$37)+SUM($Q$8:$Q$37)&gt;0,SUM(Q12,Q17,Q22,Q27,Q32,Q37),"")</f>
        <v>1631</v>
      </c>
      <c r="R39" s="199">
        <f>IF(SUM($G$8:$G$37)+SUM($Q$8:$Q$37)&gt;0,SUM(R12,R17,R22,R27,R32,R37),"")</f>
        <v>3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87</v>
      </c>
      <c r="D41" s="197"/>
      <c r="E41" s="197"/>
      <c r="G41" s="196"/>
      <c r="H41" s="196"/>
      <c r="I41" s="195">
        <f>IF(ISNUMBER(I$39),SUM(I11,I16,I21,I26,I31,I36,I39),"")</f>
        <v>6</v>
      </c>
      <c r="K41" s="189"/>
      <c r="L41" s="191" t="s">
        <v>22</v>
      </c>
      <c r="M41" s="197" t="s">
        <v>86</v>
      </c>
      <c r="N41" s="197"/>
      <c r="O41" s="197"/>
      <c r="Q41" s="196" t="s">
        <v>16</v>
      </c>
      <c r="R41" s="196"/>
      <c r="S41" s="195">
        <f>IF(ISNUMBER(S$39),SUM(S11,S16,S21,S26,S31,S36,S39),"")</f>
        <v>0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85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84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SKK ROKYCANY – TJ SOKOL BENEŠOV</v>
      </c>
    </row>
    <row r="46" spans="2:11" ht="19.5" customHeight="1">
      <c r="B46" s="183" t="s">
        <v>31</v>
      </c>
      <c r="C46" s="187">
        <v>0.7083333333333334</v>
      </c>
      <c r="D46" s="186"/>
      <c r="I46" s="183" t="s">
        <v>33</v>
      </c>
      <c r="J46" s="186">
        <v>19</v>
      </c>
      <c r="K46" s="186"/>
    </row>
    <row r="47" spans="2:19" ht="19.5" customHeight="1">
      <c r="B47" s="183" t="s">
        <v>32</v>
      </c>
      <c r="C47" s="185">
        <v>0.8125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2013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>
        <v>41370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1" t="s">
        <v>83</v>
      </c>
      <c r="M1" s="101"/>
      <c r="N1" s="101"/>
      <c r="O1" s="102" t="s">
        <v>37</v>
      </c>
      <c r="P1" s="102"/>
      <c r="Q1" s="103">
        <v>41370</v>
      </c>
      <c r="R1" s="104"/>
      <c r="S1" s="104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82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81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80</v>
      </c>
      <c r="B8" s="75"/>
      <c r="C8" s="10">
        <v>1</v>
      </c>
      <c r="D8" s="11">
        <v>143</v>
      </c>
      <c r="E8" s="12">
        <v>72</v>
      </c>
      <c r="F8" s="12">
        <v>5</v>
      </c>
      <c r="G8" s="13">
        <f>IF(AND(ISBLANK(D8),ISBLANK(E8)),"",D8+E8)</f>
        <v>215</v>
      </c>
      <c r="H8" s="14">
        <f>IF(OR(ISNUMBER($G8),ISNUMBER($Q8)),(SIGN(N($G8)-N($Q8))+1)/2,"")</f>
        <v>1</v>
      </c>
      <c r="I8" s="15"/>
      <c r="K8" s="74" t="s">
        <v>79</v>
      </c>
      <c r="L8" s="75"/>
      <c r="M8" s="10">
        <v>1</v>
      </c>
      <c r="N8" s="11">
        <v>135</v>
      </c>
      <c r="O8" s="12">
        <v>51</v>
      </c>
      <c r="P8" s="12">
        <v>8</v>
      </c>
      <c r="Q8" s="13">
        <f>IF(AND(ISBLANK(N8),ISBLANK(O8)),"",N8+O8)</f>
        <v>186</v>
      </c>
      <c r="R8" s="14">
        <f>IF(ISNUMBER($H8),1-$H8,"")</f>
        <v>0</v>
      </c>
      <c r="S8" s="15"/>
    </row>
    <row r="9" spans="1:19" ht="12.75" customHeight="1">
      <c r="A9" s="76"/>
      <c r="B9" s="77"/>
      <c r="C9" s="16">
        <v>2</v>
      </c>
      <c r="D9" s="17">
        <v>157</v>
      </c>
      <c r="E9" s="18">
        <v>71</v>
      </c>
      <c r="F9" s="18">
        <v>2</v>
      </c>
      <c r="G9" s="19">
        <f>IF(AND(ISBLANK(D9),ISBLANK(E9)),"",D9+E9)</f>
        <v>228</v>
      </c>
      <c r="H9" s="20">
        <f>IF(OR(ISNUMBER($G9),ISNUMBER($Q9)),(SIGN(N($G9)-N($Q9))+1)/2,"")</f>
        <v>1</v>
      </c>
      <c r="I9" s="15"/>
      <c r="K9" s="76"/>
      <c r="L9" s="77"/>
      <c r="M9" s="16">
        <v>2</v>
      </c>
      <c r="N9" s="17">
        <v>149</v>
      </c>
      <c r="O9" s="18">
        <v>69</v>
      </c>
      <c r="P9" s="18">
        <v>2</v>
      </c>
      <c r="Q9" s="19">
        <f>IF(AND(ISBLANK(N9),ISBLANK(O9)),"",N9+O9)</f>
        <v>218</v>
      </c>
      <c r="R9" s="20">
        <f>IF(ISNUMBER($H9),1-$H9,"")</f>
        <v>0</v>
      </c>
      <c r="S9" s="15"/>
    </row>
    <row r="10" spans="1:19" ht="12.75" customHeight="1" thickBot="1">
      <c r="A10" s="78" t="s">
        <v>78</v>
      </c>
      <c r="B10" s="79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8" t="s">
        <v>39</v>
      </c>
      <c r="L10" s="79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2">
        <f>IF(ISNUMBER(H12),(SIGN(1000*($H12-$R12)+$G12-$Q12)+1)/2,"")</f>
        <v>1</v>
      </c>
      <c r="K11" s="80"/>
      <c r="L11" s="81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2">
        <f>IF(ISNUMBER($I11),1-$I11,"")</f>
        <v>0</v>
      </c>
    </row>
    <row r="12" spans="1:19" ht="15.75" customHeight="1" thickBot="1">
      <c r="A12" s="82">
        <v>20911</v>
      </c>
      <c r="B12" s="83"/>
      <c r="C12" s="26" t="s">
        <v>12</v>
      </c>
      <c r="D12" s="27">
        <f>IF(ISNUMBER($G12),SUM(D8:D11),"")</f>
        <v>300</v>
      </c>
      <c r="E12" s="28">
        <f>IF(ISNUMBER($G12),SUM(E8:E11),"")</f>
        <v>143</v>
      </c>
      <c r="F12" s="28">
        <f>IF(ISNUMBER($G12),SUM(F8:F11),"")</f>
        <v>7</v>
      </c>
      <c r="G12" s="29">
        <f>IF(SUM($G8:$G11)+SUM($Q8:$Q11)&gt;0,SUM(G8:G11),"")</f>
        <v>443</v>
      </c>
      <c r="H12" s="27">
        <f>IF(ISNUMBER($G12),SUM(H8:H11),"")</f>
        <v>2</v>
      </c>
      <c r="I12" s="73"/>
      <c r="K12" s="82">
        <v>17821</v>
      </c>
      <c r="L12" s="83"/>
      <c r="M12" s="26" t="s">
        <v>12</v>
      </c>
      <c r="N12" s="27">
        <f>IF(ISNUMBER($G12),SUM(N8:N11),"")</f>
        <v>284</v>
      </c>
      <c r="O12" s="28">
        <f>IF(ISNUMBER($G12),SUM(O8:O11),"")</f>
        <v>120</v>
      </c>
      <c r="P12" s="28">
        <f>IF(ISNUMBER($G12),SUM(P8:P11),"")</f>
        <v>10</v>
      </c>
      <c r="Q12" s="29">
        <f>IF(SUM($G8:$G11)+SUM($Q8:$Q11)&gt;0,SUM(Q8:Q11),"")</f>
        <v>404</v>
      </c>
      <c r="R12" s="27">
        <f>IF(ISNUMBER($G12),SUM(R8:R11),"")</f>
        <v>0</v>
      </c>
      <c r="S12" s="73"/>
    </row>
    <row r="13" spans="1:19" ht="12.75" customHeight="1">
      <c r="A13" s="74" t="s">
        <v>77</v>
      </c>
      <c r="B13" s="75"/>
      <c r="C13" s="10">
        <v>1</v>
      </c>
      <c r="D13" s="11">
        <v>137</v>
      </c>
      <c r="E13" s="12">
        <v>79</v>
      </c>
      <c r="F13" s="12">
        <v>1</v>
      </c>
      <c r="G13" s="13">
        <f>IF(AND(ISBLANK(D13),ISBLANK(E13)),"",D13+E13)</f>
        <v>216</v>
      </c>
      <c r="H13" s="14">
        <f>IF(OR(ISNUMBER($G13),ISNUMBER($Q13)),(SIGN(N($G13)-N($Q13))+1)/2,"")</f>
        <v>1</v>
      </c>
      <c r="I13" s="15"/>
      <c r="K13" s="74" t="s">
        <v>76</v>
      </c>
      <c r="L13" s="75"/>
      <c r="M13" s="10">
        <v>1</v>
      </c>
      <c r="N13" s="11">
        <v>140</v>
      </c>
      <c r="O13" s="12">
        <v>60</v>
      </c>
      <c r="P13" s="12">
        <v>3</v>
      </c>
      <c r="Q13" s="13">
        <f>IF(AND(ISBLANK(N13),ISBLANK(O13)),"",N13+O13)</f>
        <v>200</v>
      </c>
      <c r="R13" s="14">
        <f>IF(ISNUMBER($H13),1-$H13,"")</f>
        <v>0</v>
      </c>
      <c r="S13" s="15"/>
    </row>
    <row r="14" spans="1:19" ht="12.75" customHeight="1">
      <c r="A14" s="76"/>
      <c r="B14" s="77"/>
      <c r="C14" s="16">
        <v>2</v>
      </c>
      <c r="D14" s="17">
        <v>133</v>
      </c>
      <c r="E14" s="18">
        <v>61</v>
      </c>
      <c r="F14" s="18">
        <v>6</v>
      </c>
      <c r="G14" s="19">
        <f>IF(AND(ISBLANK(D14),ISBLANK(E14)),"",D14+E14)</f>
        <v>194</v>
      </c>
      <c r="H14" s="20">
        <f>IF(OR(ISNUMBER($G14),ISNUMBER($Q14)),(SIGN(N($G14)-N($Q14))+1)/2,"")</f>
        <v>0.5</v>
      </c>
      <c r="I14" s="15"/>
      <c r="K14" s="76"/>
      <c r="L14" s="77"/>
      <c r="M14" s="16">
        <v>2</v>
      </c>
      <c r="N14" s="17">
        <v>141</v>
      </c>
      <c r="O14" s="18">
        <v>53</v>
      </c>
      <c r="P14" s="18">
        <v>7</v>
      </c>
      <c r="Q14" s="19">
        <f>IF(AND(ISBLANK(N14),ISBLANK(O14)),"",N14+O14)</f>
        <v>194</v>
      </c>
      <c r="R14" s="20">
        <f>IF(ISNUMBER($H14),1-$H14,"")</f>
        <v>0.5</v>
      </c>
      <c r="S14" s="15"/>
    </row>
    <row r="15" spans="1:19" ht="12.75" customHeight="1" thickBot="1">
      <c r="A15" s="78" t="s">
        <v>75</v>
      </c>
      <c r="B15" s="79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8" t="s">
        <v>74</v>
      </c>
      <c r="L15" s="79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2">
        <f>IF(ISNUMBER(H17),(SIGN(1000*($H17-$R17)+$G17-$Q17)+1)/2,"")</f>
        <v>1</v>
      </c>
      <c r="K16" s="80"/>
      <c r="L16" s="81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2">
        <f>IF(ISNUMBER($I16),1-$I16,"")</f>
        <v>0</v>
      </c>
    </row>
    <row r="17" spans="1:19" ht="15.75" customHeight="1" thickBot="1">
      <c r="A17" s="82">
        <v>19859</v>
      </c>
      <c r="B17" s="83"/>
      <c r="C17" s="26" t="s">
        <v>12</v>
      </c>
      <c r="D17" s="27">
        <f>IF(ISNUMBER($G17),SUM(D13:D16),"")</f>
        <v>270</v>
      </c>
      <c r="E17" s="28">
        <f>IF(ISNUMBER($G17),SUM(E13:E16),"")</f>
        <v>140</v>
      </c>
      <c r="F17" s="28">
        <f>IF(ISNUMBER($G17),SUM(F13:F16),"")</f>
        <v>7</v>
      </c>
      <c r="G17" s="29">
        <f>IF(SUM($G13:$G16)+SUM($Q13:$Q16)&gt;0,SUM(G13:G16),"")</f>
        <v>410</v>
      </c>
      <c r="H17" s="27">
        <f>IF(ISNUMBER($G17),SUM(H13:H16),"")</f>
        <v>1.5</v>
      </c>
      <c r="I17" s="73"/>
      <c r="K17" s="82">
        <v>13164</v>
      </c>
      <c r="L17" s="83"/>
      <c r="M17" s="26" t="s">
        <v>12</v>
      </c>
      <c r="N17" s="27">
        <f>IF(ISNUMBER($G17),SUM(N13:N16),"")</f>
        <v>281</v>
      </c>
      <c r="O17" s="28">
        <f>IF(ISNUMBER($G17),SUM(O13:O16),"")</f>
        <v>113</v>
      </c>
      <c r="P17" s="28">
        <f>IF(ISNUMBER($G17),SUM(P13:P16),"")</f>
        <v>10</v>
      </c>
      <c r="Q17" s="29">
        <f>IF(SUM($G13:$G16)+SUM($Q13:$Q16)&gt;0,SUM(Q13:Q16),"")</f>
        <v>394</v>
      </c>
      <c r="R17" s="27">
        <f>IF(ISNUMBER($G17),SUM(R13:R16),"")</f>
        <v>0.5</v>
      </c>
      <c r="S17" s="73"/>
    </row>
    <row r="18" spans="1:19" ht="12.75" customHeight="1">
      <c r="A18" s="74" t="s">
        <v>73</v>
      </c>
      <c r="B18" s="75"/>
      <c r="C18" s="10">
        <v>1</v>
      </c>
      <c r="D18" s="11">
        <v>123</v>
      </c>
      <c r="E18" s="12">
        <v>62</v>
      </c>
      <c r="F18" s="12">
        <v>6</v>
      </c>
      <c r="G18" s="13">
        <f>IF(AND(ISBLANK(D18),ISBLANK(E18)),"",D18+E18)</f>
        <v>185</v>
      </c>
      <c r="H18" s="14">
        <f>IF(OR(ISNUMBER($G18),ISNUMBER($Q18)),(SIGN(N($G18)-N($Q18))+1)/2,"")</f>
        <v>1</v>
      </c>
      <c r="I18" s="15"/>
      <c r="K18" s="74" t="s">
        <v>72</v>
      </c>
      <c r="L18" s="75"/>
      <c r="M18" s="10">
        <v>1</v>
      </c>
      <c r="N18" s="11">
        <v>135</v>
      </c>
      <c r="O18" s="12">
        <v>44</v>
      </c>
      <c r="P18" s="12">
        <v>11</v>
      </c>
      <c r="Q18" s="13">
        <f>IF(AND(ISBLANK(N18),ISBLANK(O18)),"",N18+O18)</f>
        <v>179</v>
      </c>
      <c r="R18" s="14">
        <f>IF(ISNUMBER($H18),1-$H18,"")</f>
        <v>0</v>
      </c>
      <c r="S18" s="15"/>
    </row>
    <row r="19" spans="1:19" ht="12.75" customHeight="1">
      <c r="A19" s="76"/>
      <c r="B19" s="77"/>
      <c r="C19" s="16">
        <v>2</v>
      </c>
      <c r="D19" s="17">
        <v>155</v>
      </c>
      <c r="E19" s="18">
        <v>78</v>
      </c>
      <c r="F19" s="18">
        <v>1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143</v>
      </c>
      <c r="O19" s="18">
        <v>52</v>
      </c>
      <c r="P19" s="18">
        <v>7</v>
      </c>
      <c r="Q19" s="19">
        <f>IF(AND(ISBLANK(N19),ISBLANK(O19)),"",N19+O19)</f>
        <v>195</v>
      </c>
      <c r="R19" s="20">
        <f>IF(ISNUMBER($H19),1-$H19,"")</f>
        <v>0</v>
      </c>
      <c r="S19" s="15"/>
    </row>
    <row r="20" spans="1:19" ht="12.75" customHeight="1" thickBot="1">
      <c r="A20" s="78" t="s">
        <v>71</v>
      </c>
      <c r="B20" s="79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8" t="s">
        <v>70</v>
      </c>
      <c r="L20" s="79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2">
        <f>IF(ISNUMBER(H22),(SIGN(1000*($H22-$R22)+$G22-$Q22)+1)/2,"")</f>
        <v>1</v>
      </c>
      <c r="K21" s="80"/>
      <c r="L21" s="81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2">
        <f>IF(ISNUMBER($I21),1-$I21,"")</f>
        <v>0</v>
      </c>
    </row>
    <row r="22" spans="1:19" ht="15.75" customHeight="1" thickBot="1">
      <c r="A22" s="82">
        <v>17495</v>
      </c>
      <c r="B22" s="83"/>
      <c r="C22" s="26" t="s">
        <v>12</v>
      </c>
      <c r="D22" s="27">
        <f>IF(ISNUMBER($G22),SUM(D18:D21),"")</f>
        <v>278</v>
      </c>
      <c r="E22" s="28">
        <f>IF(ISNUMBER($G22),SUM(E18:E21),"")</f>
        <v>140</v>
      </c>
      <c r="F22" s="28">
        <f>IF(ISNUMBER($G22),SUM(F18:F21),"")</f>
        <v>7</v>
      </c>
      <c r="G22" s="29">
        <f>IF(SUM($G18:$G21)+SUM($Q18:$Q21)&gt;0,SUM(G18:G21),"")</f>
        <v>418</v>
      </c>
      <c r="H22" s="27">
        <f>IF(ISNUMBER($G22),SUM(H18:H21),"")</f>
        <v>2</v>
      </c>
      <c r="I22" s="73"/>
      <c r="K22" s="82">
        <v>16825</v>
      </c>
      <c r="L22" s="83"/>
      <c r="M22" s="26" t="s">
        <v>12</v>
      </c>
      <c r="N22" s="27">
        <f>IF(ISNUMBER($G22),SUM(N18:N21),"")</f>
        <v>278</v>
      </c>
      <c r="O22" s="28">
        <f>IF(ISNUMBER($G22),SUM(O18:O21),"")</f>
        <v>96</v>
      </c>
      <c r="P22" s="28">
        <f>IF(ISNUMBER($G22),SUM(P18:P21),"")</f>
        <v>18</v>
      </c>
      <c r="Q22" s="29">
        <f>IF(SUM($G18:$G21)+SUM($Q18:$Q21)&gt;0,SUM(Q18:Q21),"")</f>
        <v>374</v>
      </c>
      <c r="R22" s="27">
        <f>IF(ISNUMBER($G22),SUM(R18:R21),"")</f>
        <v>0</v>
      </c>
      <c r="S22" s="73"/>
    </row>
    <row r="23" spans="1:19" ht="12.75" customHeight="1">
      <c r="A23" s="74" t="s">
        <v>69</v>
      </c>
      <c r="B23" s="75"/>
      <c r="C23" s="10">
        <v>1</v>
      </c>
      <c r="D23" s="11">
        <v>141</v>
      </c>
      <c r="E23" s="12">
        <v>70</v>
      </c>
      <c r="F23" s="12">
        <v>3</v>
      </c>
      <c r="G23" s="13">
        <f>IF(AND(ISBLANK(D23),ISBLANK(E23)),"",D23+E23)</f>
        <v>211</v>
      </c>
      <c r="H23" s="14">
        <f>IF(OR(ISNUMBER($G23),ISNUMBER($Q23)),(SIGN(N($G23)-N($Q23))+1)/2,"")</f>
        <v>1</v>
      </c>
      <c r="I23" s="15"/>
      <c r="K23" s="74" t="s">
        <v>68</v>
      </c>
      <c r="L23" s="75"/>
      <c r="M23" s="10">
        <v>1</v>
      </c>
      <c r="N23" s="11">
        <v>152</v>
      </c>
      <c r="O23" s="12">
        <v>54</v>
      </c>
      <c r="P23" s="12">
        <v>3</v>
      </c>
      <c r="Q23" s="13">
        <f>IF(AND(ISBLANK(N23),ISBLANK(O23)),"",N23+O23)</f>
        <v>206</v>
      </c>
      <c r="R23" s="14">
        <f>IF(ISNUMBER($H23),1-$H23,"")</f>
        <v>0</v>
      </c>
      <c r="S23" s="15"/>
    </row>
    <row r="24" spans="1:19" ht="12.75" customHeight="1">
      <c r="A24" s="76"/>
      <c r="B24" s="77"/>
      <c r="C24" s="16">
        <v>2</v>
      </c>
      <c r="D24" s="17">
        <v>141</v>
      </c>
      <c r="E24" s="18">
        <v>50</v>
      </c>
      <c r="F24" s="18">
        <v>5</v>
      </c>
      <c r="G24" s="19">
        <f>IF(AND(ISBLANK(D24),ISBLANK(E24)),"",D24+E24)</f>
        <v>191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132</v>
      </c>
      <c r="O24" s="18">
        <v>62</v>
      </c>
      <c r="P24" s="18">
        <v>2</v>
      </c>
      <c r="Q24" s="19">
        <f>IF(AND(ISBLANK(N24),ISBLANK(O24)),"",N24+O24)</f>
        <v>194</v>
      </c>
      <c r="R24" s="20">
        <f>IF(ISNUMBER($H24),1-$H24,"")</f>
        <v>1</v>
      </c>
      <c r="S24" s="15"/>
    </row>
    <row r="25" spans="1:19" ht="12.75" customHeight="1" thickBot="1">
      <c r="A25" s="78" t="s">
        <v>45</v>
      </c>
      <c r="B25" s="79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8" t="s">
        <v>43</v>
      </c>
      <c r="L25" s="79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2">
        <f>IF(ISNUMBER(H27),(SIGN(1000*($H27-$R27)+$G27-$Q27)+1)/2,"")</f>
        <v>1</v>
      </c>
      <c r="K26" s="80"/>
      <c r="L26" s="81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2">
        <f>IF(ISNUMBER($I26),1-$I26,"")</f>
        <v>0</v>
      </c>
    </row>
    <row r="27" spans="1:19" ht="15.75" customHeight="1" thickBot="1">
      <c r="A27" s="82">
        <v>17192</v>
      </c>
      <c r="B27" s="83"/>
      <c r="C27" s="26" t="s">
        <v>12</v>
      </c>
      <c r="D27" s="27">
        <f>IF(ISNUMBER($G27),SUM(D23:D26),"")</f>
        <v>282</v>
      </c>
      <c r="E27" s="28">
        <f>IF(ISNUMBER($G27),SUM(E23:E26),"")</f>
        <v>120</v>
      </c>
      <c r="F27" s="28">
        <f>IF(ISNUMBER($G27),SUM(F23:F26),"")</f>
        <v>8</v>
      </c>
      <c r="G27" s="29">
        <f>IF(SUM($G23:$G26)+SUM($Q23:$Q26)&gt;0,SUM(G23:G26),"")</f>
        <v>402</v>
      </c>
      <c r="H27" s="27">
        <f>IF(ISNUMBER($G27),SUM(H23:H26),"")</f>
        <v>1</v>
      </c>
      <c r="I27" s="73"/>
      <c r="K27" s="82">
        <v>14364</v>
      </c>
      <c r="L27" s="83"/>
      <c r="M27" s="26" t="s">
        <v>12</v>
      </c>
      <c r="N27" s="27">
        <f>IF(ISNUMBER($G27),SUM(N23:N26),"")</f>
        <v>284</v>
      </c>
      <c r="O27" s="28">
        <f>IF(ISNUMBER($G27),SUM(O23:O26),"")</f>
        <v>116</v>
      </c>
      <c r="P27" s="28">
        <f>IF(ISNUMBER($G27),SUM(P23:P26),"")</f>
        <v>5</v>
      </c>
      <c r="Q27" s="29">
        <f>IF(SUM($G23:$G26)+SUM($Q23:$Q26)&gt;0,SUM(Q23:Q26),"")</f>
        <v>400</v>
      </c>
      <c r="R27" s="27">
        <f>IF(ISNUMBER($G27),SUM(R23:R26),"")</f>
        <v>1</v>
      </c>
      <c r="S27" s="73"/>
    </row>
    <row r="28" spans="1:19" ht="12.75" customHeight="1">
      <c r="A28" s="74"/>
      <c r="B28" s="75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4"/>
      <c r="L28" s="75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6"/>
      <c r="B29" s="77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6"/>
      <c r="L29" s="77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8"/>
      <c r="B30" s="79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8"/>
      <c r="L30" s="79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2">
        <f>IF(ISNUMBER(H32),(SIGN(1000*($H32-$R32)+$G32-$Q32)+1)/2,"")</f>
      </c>
      <c r="K31" s="80"/>
      <c r="L31" s="81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2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3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3"/>
    </row>
    <row r="33" spans="1:19" ht="12.75" customHeight="1">
      <c r="A33" s="74"/>
      <c r="B33" s="75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4"/>
      <c r="L33" s="75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6"/>
      <c r="B34" s="77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6"/>
      <c r="L34" s="77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8"/>
      <c r="B35" s="79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8"/>
      <c r="L35" s="79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2">
        <f>IF(ISNUMBER(H37),(SIGN(1000*($H37-$R37)+$G37-$Q37)+1)/2,"")</f>
      </c>
      <c r="K36" s="80"/>
      <c r="L36" s="81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2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3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1130</v>
      </c>
      <c r="E39" s="34">
        <f>IF(ISNUMBER($G39),SUM(E12,E17,E22,E27,E32,E37),"")</f>
        <v>543</v>
      </c>
      <c r="F39" s="34">
        <f>IF(ISNUMBER($G39),SUM(F12,F17,F22,F27,F32,F37),"")</f>
        <v>29</v>
      </c>
      <c r="G39" s="35">
        <f>IF(SUM($G$8:$G$37)+SUM($Q$8:$Q$37)&gt;0,SUM(G12,G17,G22,G27,G32,G37),"")</f>
        <v>1673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1127</v>
      </c>
      <c r="O39" s="34">
        <f>IF(ISNUMBER($G39),SUM(O12,O17,O22,O27,O32,O37),"")</f>
        <v>445</v>
      </c>
      <c r="P39" s="34">
        <f>IF(ISNUMBER($G39),SUM(P12,P17,P22,P27,P32,P37),"")</f>
        <v>43</v>
      </c>
      <c r="Q39" s="35">
        <f>IF(SUM($G$8:$G$37)+SUM($Q$8:$Q$37)&gt;0,SUM(Q12,Q17,Q22,Q27,Q32,Q37),"")</f>
        <v>1572</v>
      </c>
      <c r="R39" s="36">
        <f>IF(SUM($G$8:$G$37)+SUM($Q$8:$Q$37)&gt;0,SUM(R12,R17,R22,R27,R32,R37),"")</f>
        <v>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67</v>
      </c>
      <c r="D41" s="124"/>
      <c r="E41" s="124"/>
      <c r="G41" s="105" t="s">
        <v>16</v>
      </c>
      <c r="H41" s="105"/>
      <c r="I41" s="39">
        <f>IF(ISNUMBER(I$39),SUM(I11,I16,I21,I26,I31,I36,I39),"")</f>
        <v>6</v>
      </c>
      <c r="K41" s="38"/>
      <c r="L41" s="42" t="s">
        <v>22</v>
      </c>
      <c r="M41" s="124" t="s">
        <v>66</v>
      </c>
      <c r="N41" s="124"/>
      <c r="O41" s="124"/>
      <c r="Q41" s="105" t="s">
        <v>16</v>
      </c>
      <c r="R41" s="105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65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64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Čechie Karlín</v>
      </c>
    </row>
    <row r="46" spans="2:11" ht="19.5" customHeight="1">
      <c r="B46" s="2" t="s">
        <v>31</v>
      </c>
      <c r="C46" s="113">
        <v>0.4222222222222222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0.4847222222222222</v>
      </c>
      <c r="D47" s="116"/>
      <c r="I47" s="2" t="s">
        <v>34</v>
      </c>
      <c r="J47" s="116">
        <v>8</v>
      </c>
      <c r="K47" s="116"/>
      <c r="P47" s="2" t="s">
        <v>35</v>
      </c>
      <c r="Q47" s="109" t="s">
        <v>63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62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7" sqref="K17:L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1" t="s">
        <v>55</v>
      </c>
      <c r="M1" s="101"/>
      <c r="N1" s="101"/>
      <c r="O1" s="102" t="s">
        <v>37</v>
      </c>
      <c r="P1" s="102"/>
      <c r="Q1" s="103">
        <v>41363</v>
      </c>
      <c r="R1" s="104"/>
      <c r="S1" s="104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53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54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46</v>
      </c>
      <c r="B8" s="75"/>
      <c r="C8" s="10">
        <v>1</v>
      </c>
      <c r="D8" s="11">
        <v>136</v>
      </c>
      <c r="E8" s="12">
        <v>59</v>
      </c>
      <c r="F8" s="12">
        <v>2</v>
      </c>
      <c r="G8" s="13">
        <f>IF(AND(ISBLANK(D8),ISBLANK(E8)),"",D8+E8)</f>
        <v>195</v>
      </c>
      <c r="H8" s="14">
        <f>IF(OR(ISNUMBER($G8),ISNUMBER($Q8)),(SIGN(N($G8)-N($Q8))+1)/2,"")</f>
        <v>0</v>
      </c>
      <c r="I8" s="15"/>
      <c r="K8" s="74" t="s">
        <v>47</v>
      </c>
      <c r="L8" s="75"/>
      <c r="M8" s="10">
        <v>1</v>
      </c>
      <c r="N8" s="11">
        <v>159</v>
      </c>
      <c r="O8" s="12">
        <v>77</v>
      </c>
      <c r="P8" s="12">
        <v>1</v>
      </c>
      <c r="Q8" s="13">
        <f>IF(AND(ISBLANK(N8),ISBLANK(O8)),"",N8+O8)</f>
        <v>236</v>
      </c>
      <c r="R8" s="14">
        <f>IF(ISNUMBER($H8),1-$H8,"")</f>
        <v>1</v>
      </c>
      <c r="S8" s="15"/>
    </row>
    <row r="9" spans="1:19" ht="12.75" customHeight="1">
      <c r="A9" s="76"/>
      <c r="B9" s="77"/>
      <c r="C9" s="16">
        <v>2</v>
      </c>
      <c r="D9" s="17">
        <v>155</v>
      </c>
      <c r="E9" s="18">
        <v>68</v>
      </c>
      <c r="F9" s="18">
        <v>4</v>
      </c>
      <c r="G9" s="19">
        <f>IF(AND(ISBLANK(D9),ISBLANK(E9)),"",D9+E9)</f>
        <v>223</v>
      </c>
      <c r="H9" s="20">
        <f>IF(OR(ISNUMBER($G9),ISNUMBER($Q9)),(SIGN(N($G9)-N($Q9))+1)/2,"")</f>
        <v>1</v>
      </c>
      <c r="I9" s="15"/>
      <c r="K9" s="76"/>
      <c r="L9" s="77"/>
      <c r="M9" s="16">
        <v>2</v>
      </c>
      <c r="N9" s="17">
        <v>132</v>
      </c>
      <c r="O9" s="18">
        <v>70</v>
      </c>
      <c r="P9" s="18">
        <v>2</v>
      </c>
      <c r="Q9" s="19">
        <f>IF(AND(ISBLANK(N9),ISBLANK(O9)),"",N9+O9)</f>
        <v>202</v>
      </c>
      <c r="R9" s="20">
        <f>IF(ISNUMBER($H9),1-$H9,"")</f>
        <v>0</v>
      </c>
      <c r="S9" s="15"/>
    </row>
    <row r="10" spans="1:19" ht="12.75" customHeight="1" thickBot="1">
      <c r="A10" s="78" t="s">
        <v>39</v>
      </c>
      <c r="B10" s="79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8" t="s">
        <v>40</v>
      </c>
      <c r="L10" s="79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2">
        <f>IF(ISNUMBER(H12),(SIGN(1000*($H12-$R12)+$G12-$Q12)+1)/2,"")</f>
        <v>0</v>
      </c>
      <c r="K11" s="80"/>
      <c r="L11" s="81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2">
        <f>IF(ISNUMBER($I11),1-$I11,"")</f>
        <v>1</v>
      </c>
    </row>
    <row r="12" spans="1:19" ht="15.75" customHeight="1" thickBot="1">
      <c r="A12" s="82">
        <v>21802</v>
      </c>
      <c r="B12" s="83"/>
      <c r="C12" s="26" t="s">
        <v>12</v>
      </c>
      <c r="D12" s="27">
        <f>IF(ISNUMBER($G12),SUM(D8:D11),"")</f>
        <v>291</v>
      </c>
      <c r="E12" s="28">
        <f>IF(ISNUMBER($G12),SUM(E8:E11),"")</f>
        <v>127</v>
      </c>
      <c r="F12" s="28">
        <f>IF(ISNUMBER($G12),SUM(F8:F11),"")</f>
        <v>6</v>
      </c>
      <c r="G12" s="29">
        <f>IF(SUM($G8:$G11)+SUM($Q8:$Q11)&gt;0,SUM(G8:G11),"")</f>
        <v>418</v>
      </c>
      <c r="H12" s="27">
        <f>IF(ISNUMBER($G12),SUM(H8:H11),"")</f>
        <v>1</v>
      </c>
      <c r="I12" s="73"/>
      <c r="K12" s="82">
        <v>4592</v>
      </c>
      <c r="L12" s="83"/>
      <c r="M12" s="26" t="s">
        <v>12</v>
      </c>
      <c r="N12" s="27">
        <f>IF(ISNUMBER($G12),SUM(N8:N11),"")</f>
        <v>291</v>
      </c>
      <c r="O12" s="28">
        <f>IF(ISNUMBER($G12),SUM(O8:O11),"")</f>
        <v>147</v>
      </c>
      <c r="P12" s="28">
        <f>IF(ISNUMBER($G12),SUM(P8:P11),"")</f>
        <v>3</v>
      </c>
      <c r="Q12" s="29">
        <f>IF(SUM($G8:$G11)+SUM($Q8:$Q11)&gt;0,SUM(Q8:Q11),"")</f>
        <v>438</v>
      </c>
      <c r="R12" s="27">
        <f>IF(ISNUMBER($G12),SUM(R8:R11),"")</f>
        <v>1</v>
      </c>
      <c r="S12" s="73"/>
    </row>
    <row r="13" spans="1:19" ht="12.75" customHeight="1">
      <c r="A13" s="74" t="s">
        <v>48</v>
      </c>
      <c r="B13" s="75"/>
      <c r="C13" s="10">
        <v>1</v>
      </c>
      <c r="D13" s="11">
        <v>145</v>
      </c>
      <c r="E13" s="12">
        <v>53</v>
      </c>
      <c r="F13" s="12">
        <v>4</v>
      </c>
      <c r="G13" s="13">
        <f>IF(AND(ISBLANK(D13),ISBLANK(E13)),"",D13+E13)</f>
        <v>198</v>
      </c>
      <c r="H13" s="14">
        <f>IF(OR(ISNUMBER($G13),ISNUMBER($Q13)),(SIGN(N($G13)-N($Q13))+1)/2,"")</f>
        <v>0</v>
      </c>
      <c r="I13" s="15"/>
      <c r="K13" s="74" t="s">
        <v>49</v>
      </c>
      <c r="L13" s="75"/>
      <c r="M13" s="10">
        <v>1</v>
      </c>
      <c r="N13" s="11">
        <v>138</v>
      </c>
      <c r="O13" s="12">
        <v>62</v>
      </c>
      <c r="P13" s="12">
        <v>9</v>
      </c>
      <c r="Q13" s="13">
        <f>IF(AND(ISBLANK(N13),ISBLANK(O13)),"",N13+O13)</f>
        <v>200</v>
      </c>
      <c r="R13" s="14">
        <f>IF(ISNUMBER($H13),1-$H13,"")</f>
        <v>1</v>
      </c>
      <c r="S13" s="15"/>
    </row>
    <row r="14" spans="1:19" ht="12.75" customHeight="1">
      <c r="A14" s="76"/>
      <c r="B14" s="77"/>
      <c r="C14" s="16">
        <v>2</v>
      </c>
      <c r="D14" s="17">
        <v>136</v>
      </c>
      <c r="E14" s="18">
        <v>54</v>
      </c>
      <c r="F14" s="18">
        <v>2</v>
      </c>
      <c r="G14" s="19">
        <f>IF(AND(ISBLANK(D14),ISBLANK(E14)),"",D14+E14)</f>
        <v>190</v>
      </c>
      <c r="H14" s="20">
        <f>IF(OR(ISNUMBER($G14),ISNUMBER($Q14)),(SIGN(N($G14)-N($Q14))+1)/2,"")</f>
        <v>1</v>
      </c>
      <c r="I14" s="15"/>
      <c r="K14" s="76"/>
      <c r="L14" s="77"/>
      <c r="M14" s="16">
        <v>2</v>
      </c>
      <c r="N14" s="17">
        <v>119</v>
      </c>
      <c r="O14" s="18">
        <v>35</v>
      </c>
      <c r="P14" s="18">
        <v>9</v>
      </c>
      <c r="Q14" s="19">
        <f>IF(AND(ISBLANK(N14),ISBLANK(O14)),"",N14+O14)</f>
        <v>154</v>
      </c>
      <c r="R14" s="20">
        <f>IF(ISNUMBER($H14),1-$H14,"")</f>
        <v>0</v>
      </c>
      <c r="S14" s="15"/>
    </row>
    <row r="15" spans="1:19" ht="12.75" customHeight="1" thickBot="1">
      <c r="A15" s="78" t="s">
        <v>41</v>
      </c>
      <c r="B15" s="79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8" t="s">
        <v>42</v>
      </c>
      <c r="L15" s="79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2">
        <f>IF(ISNUMBER(H17),(SIGN(1000*($H17-$R17)+$G17-$Q17)+1)/2,"")</f>
        <v>1</v>
      </c>
      <c r="K16" s="80"/>
      <c r="L16" s="81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2">
        <f>IF(ISNUMBER($I16),1-$I16,"")</f>
        <v>0</v>
      </c>
    </row>
    <row r="17" spans="1:19" ht="15.75" customHeight="1" thickBot="1">
      <c r="A17" s="82">
        <v>20675</v>
      </c>
      <c r="B17" s="83"/>
      <c r="C17" s="26" t="s">
        <v>12</v>
      </c>
      <c r="D17" s="27">
        <f>IF(ISNUMBER($G17),SUM(D13:D16),"")</f>
        <v>281</v>
      </c>
      <c r="E17" s="28">
        <f>IF(ISNUMBER($G17),SUM(E13:E16),"")</f>
        <v>107</v>
      </c>
      <c r="F17" s="28">
        <f>IF(ISNUMBER($G17),SUM(F13:F16),"")</f>
        <v>6</v>
      </c>
      <c r="G17" s="29">
        <f>IF(SUM($G13:$G16)+SUM($Q13:$Q16)&gt;0,SUM(G13:G16),"")</f>
        <v>388</v>
      </c>
      <c r="H17" s="27">
        <f>IF(ISNUMBER($G17),SUM(H13:H16),"")</f>
        <v>1</v>
      </c>
      <c r="I17" s="73"/>
      <c r="K17" s="82">
        <v>18279</v>
      </c>
      <c r="L17" s="83"/>
      <c r="M17" s="26" t="s">
        <v>12</v>
      </c>
      <c r="N17" s="27">
        <f>IF(ISNUMBER($G17),SUM(N13:N16),"")</f>
        <v>257</v>
      </c>
      <c r="O17" s="28">
        <f>IF(ISNUMBER($G17),SUM(O13:O16),"")</f>
        <v>97</v>
      </c>
      <c r="P17" s="28">
        <f>IF(ISNUMBER($G17),SUM(P13:P16),"")</f>
        <v>18</v>
      </c>
      <c r="Q17" s="29">
        <f>IF(SUM($G13:$G16)+SUM($Q13:$Q16)&gt;0,SUM(Q13:Q16),"")</f>
        <v>354</v>
      </c>
      <c r="R17" s="27">
        <f>IF(ISNUMBER($G17),SUM(R13:R16),"")</f>
        <v>1</v>
      </c>
      <c r="S17" s="73"/>
    </row>
    <row r="18" spans="1:19" ht="12.75" customHeight="1">
      <c r="A18" s="74" t="s">
        <v>50</v>
      </c>
      <c r="B18" s="75"/>
      <c r="C18" s="10">
        <v>1</v>
      </c>
      <c r="D18" s="11">
        <v>145</v>
      </c>
      <c r="E18" s="12">
        <v>79</v>
      </c>
      <c r="F18" s="12">
        <v>3</v>
      </c>
      <c r="G18" s="13">
        <f>IF(AND(ISBLANK(D18),ISBLANK(E18)),"",D18+E18)</f>
        <v>224</v>
      </c>
      <c r="H18" s="14">
        <f>IF(OR(ISNUMBER($G18),ISNUMBER($Q18)),(SIGN(N($G18)-N($Q18))+1)/2,"")</f>
        <v>1</v>
      </c>
      <c r="I18" s="15"/>
      <c r="K18" s="74" t="s">
        <v>49</v>
      </c>
      <c r="L18" s="75"/>
      <c r="M18" s="10">
        <v>1</v>
      </c>
      <c r="N18" s="11">
        <v>127</v>
      </c>
      <c r="O18" s="12">
        <v>44</v>
      </c>
      <c r="P18" s="12">
        <v>7</v>
      </c>
      <c r="Q18" s="13">
        <f>IF(AND(ISBLANK(N18),ISBLANK(O18)),"",N18+O18)</f>
        <v>171</v>
      </c>
      <c r="R18" s="14">
        <f>IF(ISNUMBER($H18),1-$H18,"")</f>
        <v>0</v>
      </c>
      <c r="S18" s="15"/>
    </row>
    <row r="19" spans="1:19" ht="12.75" customHeight="1">
      <c r="A19" s="76"/>
      <c r="B19" s="77"/>
      <c r="C19" s="16">
        <v>2</v>
      </c>
      <c r="D19" s="17">
        <v>144</v>
      </c>
      <c r="E19" s="18">
        <v>108</v>
      </c>
      <c r="F19" s="18">
        <v>0</v>
      </c>
      <c r="G19" s="19">
        <f>IF(AND(ISBLANK(D19),ISBLANK(E19)),"",D19+E19)</f>
        <v>252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134</v>
      </c>
      <c r="O19" s="18">
        <v>54</v>
      </c>
      <c r="P19" s="18">
        <v>5</v>
      </c>
      <c r="Q19" s="19">
        <f>IF(AND(ISBLANK(N19),ISBLANK(O19)),"",N19+O19)</f>
        <v>188</v>
      </c>
      <c r="R19" s="20">
        <f>IF(ISNUMBER($H19),1-$H19,"")</f>
        <v>0</v>
      </c>
      <c r="S19" s="15"/>
    </row>
    <row r="20" spans="1:19" ht="12.75" customHeight="1" thickBot="1">
      <c r="A20" s="78" t="s">
        <v>43</v>
      </c>
      <c r="B20" s="79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8" t="s">
        <v>42</v>
      </c>
      <c r="L20" s="79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2">
        <f>IF(ISNUMBER(H22),(SIGN(1000*($H22-$R22)+$G22-$Q22)+1)/2,"")</f>
        <v>1</v>
      </c>
      <c r="K21" s="80"/>
      <c r="L21" s="81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2">
        <f>IF(ISNUMBER($I21),1-$I21,"")</f>
        <v>0</v>
      </c>
    </row>
    <row r="22" spans="1:19" ht="15.75" customHeight="1" thickBot="1">
      <c r="A22" s="82">
        <v>20674</v>
      </c>
      <c r="B22" s="83"/>
      <c r="C22" s="26" t="s">
        <v>12</v>
      </c>
      <c r="D22" s="27">
        <f>IF(ISNUMBER($G22),SUM(D18:D21),"")</f>
        <v>289</v>
      </c>
      <c r="E22" s="28">
        <f>IF(ISNUMBER($G22),SUM(E18:E21),"")</f>
        <v>187</v>
      </c>
      <c r="F22" s="28">
        <f>IF(ISNUMBER($G22),SUM(F18:F21),"")</f>
        <v>3</v>
      </c>
      <c r="G22" s="29">
        <f>IF(SUM($G18:$G21)+SUM($Q18:$Q21)&gt;0,SUM(G18:G21),"")</f>
        <v>476</v>
      </c>
      <c r="H22" s="27">
        <f>IF(ISNUMBER($G22),SUM(H18:H21),"")</f>
        <v>2</v>
      </c>
      <c r="I22" s="73"/>
      <c r="K22" s="82">
        <v>15360</v>
      </c>
      <c r="L22" s="83"/>
      <c r="M22" s="26" t="s">
        <v>12</v>
      </c>
      <c r="N22" s="27">
        <f>IF(ISNUMBER($G22),SUM(N18:N21),"")</f>
        <v>261</v>
      </c>
      <c r="O22" s="28">
        <f>IF(ISNUMBER($G22),SUM(O18:O21),"")</f>
        <v>98</v>
      </c>
      <c r="P22" s="28">
        <f>IF(ISNUMBER($G22),SUM(P18:P21),"")</f>
        <v>12</v>
      </c>
      <c r="Q22" s="29">
        <f>IF(SUM($G18:$G21)+SUM($Q18:$Q21)&gt;0,SUM(Q18:Q21),"")</f>
        <v>359</v>
      </c>
      <c r="R22" s="27">
        <f>IF(ISNUMBER($G22),SUM(R18:R21),"")</f>
        <v>0</v>
      </c>
      <c r="S22" s="73"/>
    </row>
    <row r="23" spans="1:19" ht="12.75" customHeight="1">
      <c r="A23" s="74" t="s">
        <v>51</v>
      </c>
      <c r="B23" s="75"/>
      <c r="C23" s="10">
        <v>1</v>
      </c>
      <c r="D23" s="11">
        <v>137</v>
      </c>
      <c r="E23" s="12">
        <v>81</v>
      </c>
      <c r="F23" s="12">
        <v>3</v>
      </c>
      <c r="G23" s="13">
        <f>IF(AND(ISBLANK(D23),ISBLANK(E23)),"",D23+E23)</f>
        <v>218</v>
      </c>
      <c r="H23" s="14">
        <f>IF(OR(ISNUMBER($G23),ISNUMBER($Q23)),(SIGN(N($G23)-N($Q23))+1)/2,"")</f>
        <v>1</v>
      </c>
      <c r="I23" s="15"/>
      <c r="K23" s="74" t="s">
        <v>52</v>
      </c>
      <c r="L23" s="75"/>
      <c r="M23" s="10">
        <v>1</v>
      </c>
      <c r="N23" s="11">
        <v>152</v>
      </c>
      <c r="O23" s="12">
        <v>35</v>
      </c>
      <c r="P23" s="12">
        <v>9</v>
      </c>
      <c r="Q23" s="13">
        <f>IF(AND(ISBLANK(N23),ISBLANK(O23)),"",N23+O23)</f>
        <v>187</v>
      </c>
      <c r="R23" s="14">
        <f>IF(ISNUMBER($H23),1-$H23,"")</f>
        <v>0</v>
      </c>
      <c r="S23" s="15"/>
    </row>
    <row r="24" spans="1:19" ht="12.75" customHeight="1">
      <c r="A24" s="76"/>
      <c r="B24" s="77"/>
      <c r="C24" s="16">
        <v>2</v>
      </c>
      <c r="D24" s="17">
        <v>156</v>
      </c>
      <c r="E24" s="18">
        <v>63</v>
      </c>
      <c r="F24" s="18">
        <v>1</v>
      </c>
      <c r="G24" s="19">
        <f>IF(AND(ISBLANK(D24),ISBLANK(E24)),"",D24+E24)</f>
        <v>219</v>
      </c>
      <c r="H24" s="20">
        <f>IF(OR(ISNUMBER($G24),ISNUMBER($Q24)),(SIGN(N($G24)-N($Q24))+1)/2,"")</f>
        <v>1</v>
      </c>
      <c r="I24" s="15"/>
      <c r="K24" s="76"/>
      <c r="L24" s="77"/>
      <c r="M24" s="16">
        <v>2</v>
      </c>
      <c r="N24" s="17">
        <v>134</v>
      </c>
      <c r="O24" s="18">
        <v>42</v>
      </c>
      <c r="P24" s="18">
        <v>7</v>
      </c>
      <c r="Q24" s="19">
        <f>IF(AND(ISBLANK(N24),ISBLANK(O24)),"",N24+O24)</f>
        <v>176</v>
      </c>
      <c r="R24" s="20">
        <f>IF(ISNUMBER($H24),1-$H24,"")</f>
        <v>0</v>
      </c>
      <c r="S24" s="15"/>
    </row>
    <row r="25" spans="1:19" ht="12.75" customHeight="1" thickBot="1">
      <c r="A25" s="78" t="s">
        <v>44</v>
      </c>
      <c r="B25" s="79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8" t="s">
        <v>45</v>
      </c>
      <c r="L25" s="79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2">
        <f>IF(ISNUMBER(H27),(SIGN(1000*($H27-$R27)+$G27-$Q27)+1)/2,"")</f>
        <v>1</v>
      </c>
      <c r="K26" s="80"/>
      <c r="L26" s="81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2">
        <f>IF(ISNUMBER($I26),1-$I26,"")</f>
        <v>0</v>
      </c>
    </row>
    <row r="27" spans="1:19" ht="15.75" customHeight="1" thickBot="1">
      <c r="A27" s="82">
        <v>14181</v>
      </c>
      <c r="B27" s="83"/>
      <c r="C27" s="26" t="s">
        <v>12</v>
      </c>
      <c r="D27" s="27">
        <f>IF(ISNUMBER($G27),SUM(D23:D26),"")</f>
        <v>293</v>
      </c>
      <c r="E27" s="28">
        <f>IF(ISNUMBER($G27),SUM(E23:E26),"")</f>
        <v>144</v>
      </c>
      <c r="F27" s="28">
        <f>IF(ISNUMBER($G27),SUM(F23:F26),"")</f>
        <v>4</v>
      </c>
      <c r="G27" s="29">
        <f>IF(SUM($G23:$G26)+SUM($Q23:$Q26)&gt;0,SUM(G23:G26),"")</f>
        <v>437</v>
      </c>
      <c r="H27" s="27">
        <f>IF(ISNUMBER($G27),SUM(H23:H26),"")</f>
        <v>2</v>
      </c>
      <c r="I27" s="73"/>
      <c r="K27" s="82">
        <v>3638</v>
      </c>
      <c r="L27" s="83"/>
      <c r="M27" s="26" t="s">
        <v>12</v>
      </c>
      <c r="N27" s="27">
        <f>IF(ISNUMBER($G27),SUM(N23:N26),"")</f>
        <v>286</v>
      </c>
      <c r="O27" s="28">
        <f>IF(ISNUMBER($G27),SUM(O23:O26),"")</f>
        <v>77</v>
      </c>
      <c r="P27" s="28">
        <f>IF(ISNUMBER($G27),SUM(P23:P26),"")</f>
        <v>16</v>
      </c>
      <c r="Q27" s="29">
        <f>IF(SUM($G23:$G26)+SUM($Q23:$Q26)&gt;0,SUM(Q23:Q26),"")</f>
        <v>363</v>
      </c>
      <c r="R27" s="27">
        <f>IF(ISNUMBER($G27),SUM(R23:R26),"")</f>
        <v>0</v>
      </c>
      <c r="S27" s="73"/>
    </row>
    <row r="28" spans="1:19" ht="12.75" customHeight="1">
      <c r="A28" s="74"/>
      <c r="B28" s="75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4"/>
      <c r="L28" s="75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6"/>
      <c r="B29" s="77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6"/>
      <c r="L29" s="77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8"/>
      <c r="B30" s="79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8"/>
      <c r="L30" s="79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2">
        <f>IF(ISNUMBER(H32),(SIGN(1000*($H32-$R32)+$G32-$Q32)+1)/2,"")</f>
      </c>
      <c r="K31" s="80"/>
      <c r="L31" s="81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2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3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3"/>
    </row>
    <row r="33" spans="1:19" ht="12.75" customHeight="1">
      <c r="A33" s="74"/>
      <c r="B33" s="75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4"/>
      <c r="L33" s="75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6"/>
      <c r="B34" s="77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6"/>
      <c r="L34" s="77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8"/>
      <c r="B35" s="79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8"/>
      <c r="L35" s="79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2">
        <f>IF(ISNUMBER(H37),(SIGN(1000*($H37-$R37)+$G37-$Q37)+1)/2,"")</f>
      </c>
      <c r="K36" s="80"/>
      <c r="L36" s="81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2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3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1154</v>
      </c>
      <c r="E39" s="34">
        <f>IF(ISNUMBER($G39),SUM(E12,E17,E22,E27,E32,E37),"")</f>
        <v>565</v>
      </c>
      <c r="F39" s="34">
        <f>IF(ISNUMBER($G39),SUM(F12,F17,F22,F27,F32,F37),"")</f>
        <v>19</v>
      </c>
      <c r="G39" s="35">
        <f>IF(SUM($G$8:$G$37)+SUM($Q$8:$Q$37)&gt;0,SUM(G12,G17,G22,G27,G32,G37),"")</f>
        <v>1719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1095</v>
      </c>
      <c r="O39" s="34">
        <f>IF(ISNUMBER($G39),SUM(O12,O17,O22,O27,O32,O37),"")</f>
        <v>419</v>
      </c>
      <c r="P39" s="34">
        <f>IF(ISNUMBER($G39),SUM(P12,P17,P22,P27,P32,P37),"")</f>
        <v>49</v>
      </c>
      <c r="Q39" s="35">
        <f>IF(SUM($G$8:$G$37)+SUM($Q$8:$Q$37)&gt;0,SUM(Q12,Q17,Q22,Q27,Q32,Q37),"")</f>
        <v>1514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48</v>
      </c>
      <c r="D41" s="124"/>
      <c r="E41" s="124"/>
      <c r="G41" s="105"/>
      <c r="H41" s="105"/>
      <c r="I41" s="39">
        <f>IF(ISNUMBER(I$39),SUM(I11,I16,I21,I26,I31,I36,I39),"")</f>
        <v>5</v>
      </c>
      <c r="K41" s="38"/>
      <c r="L41" s="42" t="s">
        <v>22</v>
      </c>
      <c r="M41" s="124" t="s">
        <v>47</v>
      </c>
      <c r="N41" s="124"/>
      <c r="O41" s="124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56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57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TJ SOKOL TEPLÁ -  Ženy</v>
      </c>
    </row>
    <row r="46" spans="2:11" ht="19.5" customHeight="1">
      <c r="B46" s="2" t="s">
        <v>31</v>
      </c>
      <c r="C46" s="114" t="s">
        <v>58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6" t="s">
        <v>59</v>
      </c>
      <c r="D47" s="116"/>
      <c r="I47" s="2" t="s">
        <v>34</v>
      </c>
      <c r="J47" s="116">
        <v>11</v>
      </c>
      <c r="K47" s="116"/>
      <c r="P47" s="2" t="s">
        <v>35</v>
      </c>
      <c r="Q47" s="131">
        <v>41504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>
        <v>51</v>
      </c>
      <c r="L57" s="128" t="s">
        <v>60</v>
      </c>
      <c r="M57" s="129"/>
      <c r="N57" s="68">
        <v>15386</v>
      </c>
      <c r="O57" s="128" t="s">
        <v>61</v>
      </c>
      <c r="P57" s="130"/>
      <c r="Q57" s="130"/>
      <c r="R57" s="129"/>
      <c r="S57" s="70">
        <v>15360</v>
      </c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32">
        <v>41363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2012-03-30T20:59:42Z</cp:lastPrinted>
  <dcterms:created xsi:type="dcterms:W3CDTF">2005-07-26T20:23:27Z</dcterms:created>
  <dcterms:modified xsi:type="dcterms:W3CDTF">2013-04-06T19:11:57Z</dcterms:modified>
  <cp:category/>
  <cp:version/>
  <cp:contentType/>
  <cp:contentStatus/>
</cp:coreProperties>
</file>