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06" windowWidth="11040" windowHeight="6630" activeTab="0"/>
  </bookViews>
  <sheets>
    <sheet name="Kos-NB" sheetId="1" r:id="rId1"/>
    <sheet name="Pec-Ben" sheetId="2" r:id="rId2"/>
    <sheet name="Tep-Ad" sheetId="3" r:id="rId3"/>
    <sheet name="Ro-Chot" sheetId="4" r:id="rId4"/>
  </sheets>
  <definedNames/>
  <calcPr fullCalcOnLoad="1"/>
</workbook>
</file>

<file path=xl/sharedStrings.xml><?xml version="1.0" encoding="utf-8"?>
<sst xmlns="http://schemas.openxmlformats.org/spreadsheetml/2006/main" count="410" uniqueCount="127">
  <si>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</si>
  <si>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</si>
  <si>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</si>
  <si>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</si>
  <si>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</si>
  <si>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</si>
  <si>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</si>
  <si>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</si>
  <si>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</si>
  <si>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</si>
  <si>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</si>
  <si>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</si>
  <si>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</si>
  <si>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</si>
  <si>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</si>
  <si>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</si>
  <si>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</si>
  <si>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</si>
  <si>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</si>
  <si>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</si>
  <si>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</si>
  <si>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</si>
  <si>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</si>
  <si>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</si>
  <si>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</si>
  <si>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</si>
  <si>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</si>
  <si>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</si>
  <si>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</si>
  <si>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</si>
  <si>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</si>
  <si>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</si>
  <si>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</si>
  <si>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</si>
  <si>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</si>
  <si>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</si>
  <si>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</si>
  <si>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</si>
  <si>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</si>
  <si>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Rokycany</t>
  </si>
  <si>
    <t>SKK ROKYCANY</t>
  </si>
  <si>
    <t>Terezie</t>
  </si>
  <si>
    <t>Krákorová</t>
  </si>
  <si>
    <t>Kořanová</t>
  </si>
  <si>
    <t>Marta</t>
  </si>
  <si>
    <t>Pochylová</t>
  </si>
  <si>
    <t>Daniela</t>
  </si>
  <si>
    <t>Krákorová Terezie</t>
  </si>
  <si>
    <t>Josef Dienstbier</t>
  </si>
  <si>
    <t>II/0305</t>
  </si>
  <si>
    <t>Pytlíková</t>
  </si>
  <si>
    <t>Denisa</t>
  </si>
  <si>
    <t>TJ SOKOL CHOTOVINY</t>
  </si>
  <si>
    <t>Pilařová</t>
  </si>
  <si>
    <t>Marie</t>
  </si>
  <si>
    <t>Svatošová</t>
  </si>
  <si>
    <t>Iva</t>
  </si>
  <si>
    <t>Kučerová</t>
  </si>
  <si>
    <t>Gabriela</t>
  </si>
  <si>
    <t>Makovcová</t>
  </si>
  <si>
    <t>Alena</t>
  </si>
  <si>
    <t>Makovcová Alena</t>
  </si>
  <si>
    <t>2.3.2013 Čížková Jana</t>
  </si>
  <si>
    <t>II/0472</t>
  </si>
  <si>
    <t>Čížková Jana</t>
  </si>
  <si>
    <t>Lembak Kateřina</t>
  </si>
  <si>
    <t>Poláčková Miroslava</t>
  </si>
  <si>
    <t>Lucie</t>
  </si>
  <si>
    <t>Miroslava</t>
  </si>
  <si>
    <t>Tinková</t>
  </si>
  <si>
    <t>Poláčková</t>
  </si>
  <si>
    <t>Tereza</t>
  </si>
  <si>
    <t>Hrbková</t>
  </si>
  <si>
    <t>Boková</t>
  </si>
  <si>
    <t>Kateřina</t>
  </si>
  <si>
    <t>Růžena</t>
  </si>
  <si>
    <t>Lembak</t>
  </si>
  <si>
    <t>Obručová</t>
  </si>
  <si>
    <t>Jana</t>
  </si>
  <si>
    <t>Krčmová</t>
  </si>
  <si>
    <t xml:space="preserve">Čížková </t>
  </si>
  <si>
    <t>TJ Čechie  Admira</t>
  </si>
  <si>
    <t>TJ Sokol Teplá</t>
  </si>
  <si>
    <t>2.3.2013 Hanus Jaromír II/0382</t>
  </si>
  <si>
    <t>9.00</t>
  </si>
  <si>
    <t>II/0382</t>
  </si>
  <si>
    <t>Hanus Jaromír</t>
  </si>
  <si>
    <t>Drábková Jitka</t>
  </si>
  <si>
    <t>Krupičková Vladimíra</t>
  </si>
  <si>
    <t>Yvona</t>
  </si>
  <si>
    <t>Veronika</t>
  </si>
  <si>
    <t>Kočová</t>
  </si>
  <si>
    <t>Šmejkalová</t>
  </si>
  <si>
    <t>Jitka</t>
  </si>
  <si>
    <t>Pavlína</t>
  </si>
  <si>
    <t>Drábková</t>
  </si>
  <si>
    <t>Beranová</t>
  </si>
  <si>
    <t>Dominika</t>
  </si>
  <si>
    <t>Adéla</t>
  </si>
  <si>
    <t>Šostá</t>
  </si>
  <si>
    <t>Novotná</t>
  </si>
  <si>
    <t>Vladimíra</t>
  </si>
  <si>
    <t>Seifertová</t>
  </si>
  <si>
    <t>Krupičková</t>
  </si>
  <si>
    <t>TJ Sokol Benešov</t>
  </si>
  <si>
    <t>TJ Sokol Červené Pečky</t>
  </si>
  <si>
    <t>Kosmonosy</t>
  </si>
  <si>
    <t>KK Akuma Kosmonosy</t>
  </si>
  <si>
    <t>TJ Jiskra Nová Bystřice</t>
  </si>
  <si>
    <t>Doškářová</t>
  </si>
  <si>
    <t>Molová</t>
  </si>
  <si>
    <t>Alžběta</t>
  </si>
  <si>
    <t xml:space="preserve">Tomíšková </t>
  </si>
  <si>
    <t>Baudyšová</t>
  </si>
  <si>
    <t>Miluše</t>
  </si>
  <si>
    <t>Samoláková</t>
  </si>
  <si>
    <t>Filakovská</t>
  </si>
  <si>
    <t>Mlejnková</t>
  </si>
  <si>
    <t>Budošová</t>
  </si>
  <si>
    <t>Hana</t>
  </si>
  <si>
    <t>Radka</t>
  </si>
  <si>
    <t>Horáčková Růžena</t>
  </si>
  <si>
    <t>Filakovská Gabriela</t>
  </si>
  <si>
    <t>Tajč Vladislav</t>
  </si>
  <si>
    <t>II/0483</t>
  </si>
  <si>
    <t>17.08.2015</t>
  </si>
  <si>
    <t xml:space="preserve">03.03.2013,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</si>
</sst>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61" xfId="0" applyFont="1" applyFill="1" applyBorder="1" applyAlignment="1" applyProtection="1">
      <alignment horizontal="left" indent="1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20" fontId="11" fillId="0" borderId="61" xfId="0" applyNumberFormat="1" applyFont="1" applyFill="1" applyBorder="1" applyAlignment="1" applyProtection="1">
      <alignment horizontal="center"/>
      <protection hidden="1" locked="0"/>
    </xf>
    <xf numFmtId="0" fontId="11" fillId="0" borderId="61" xfId="0" applyFont="1" applyFill="1" applyBorder="1" applyAlignment="1" applyProtection="1">
      <alignment horizontal="center"/>
      <protection hidden="1" locked="0"/>
    </xf>
    <xf numFmtId="0" fontId="0" fillId="0" borderId="61" xfId="0" applyFill="1" applyBorder="1" applyAlignment="1" applyProtection="1">
      <alignment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11" fillId="0" borderId="61" xfId="0" applyFon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1" xfId="0" applyNumberFormat="1" applyFont="1" applyFill="1" applyBorder="1" applyAlignment="1" applyProtection="1">
      <alignment/>
      <protection hidden="1" locked="0"/>
    </xf>
    <xf numFmtId="0" fontId="11" fillId="0" borderId="61" xfId="0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1" xfId="0" applyNumberFormat="1" applyFont="1" applyFill="1" applyBorder="1" applyAlignment="1" applyProtection="1">
      <alignment horizontal="center"/>
      <protection hidden="1" locked="0"/>
    </xf>
    <xf numFmtId="0" fontId="6" fillId="0" borderId="6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11" fillId="0" borderId="61" xfId="0" applyNumberFormat="1" applyFont="1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1" xfId="0" applyNumberFormat="1" applyFont="1" applyBorder="1" applyAlignment="1" applyProtection="1">
      <alignment horizontal="center"/>
      <protection hidden="1" locked="0"/>
    </xf>
    <xf numFmtId="0" fontId="6" fillId="0" borderId="6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3">
      <selection activeCell="C43" sqref="C43:H43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54" t="s">
        <v>0</v>
      </c>
      <c r="C1" s="254"/>
      <c r="D1" s="240" t="s">
        <v>1</v>
      </c>
      <c r="E1" s="240"/>
      <c r="F1" s="240"/>
      <c r="G1" s="240"/>
      <c r="H1" s="240"/>
      <c r="I1" s="240"/>
      <c r="K1" s="100" t="s">
        <v>38</v>
      </c>
      <c r="L1" s="250" t="s">
        <v>106</v>
      </c>
      <c r="M1" s="250"/>
      <c r="N1" s="250"/>
      <c r="O1" s="251" t="s">
        <v>37</v>
      </c>
      <c r="P1" s="251"/>
      <c r="Q1" s="252">
        <v>41336</v>
      </c>
      <c r="R1" s="253"/>
      <c r="S1" s="253"/>
    </row>
    <row r="2" spans="2:3" ht="6" customHeight="1" thickBot="1">
      <c r="B2" s="255"/>
      <c r="C2" s="255"/>
    </row>
    <row r="3" spans="1:19" ht="19.5" customHeight="1" thickBot="1">
      <c r="A3" s="140" t="s">
        <v>2</v>
      </c>
      <c r="B3" s="247" t="s">
        <v>107</v>
      </c>
      <c r="C3" s="248"/>
      <c r="D3" s="248"/>
      <c r="E3" s="248"/>
      <c r="F3" s="248"/>
      <c r="G3" s="248"/>
      <c r="H3" s="248"/>
      <c r="I3" s="249"/>
      <c r="K3" s="140" t="s">
        <v>3</v>
      </c>
      <c r="L3" s="247" t="s">
        <v>108</v>
      </c>
      <c r="M3" s="248"/>
      <c r="N3" s="248"/>
      <c r="O3" s="248"/>
      <c r="P3" s="248"/>
      <c r="Q3" s="248"/>
      <c r="R3" s="248"/>
      <c r="S3" s="249"/>
    </row>
    <row r="4" ht="4.5" customHeight="1" thickBot="1"/>
    <row r="5" spans="1:19" ht="12.75" customHeight="1">
      <c r="A5" s="241" t="s">
        <v>4</v>
      </c>
      <c r="B5" s="242"/>
      <c r="C5" s="245" t="s">
        <v>5</v>
      </c>
      <c r="D5" s="256" t="s">
        <v>6</v>
      </c>
      <c r="E5" s="257"/>
      <c r="F5" s="257"/>
      <c r="G5" s="258"/>
      <c r="H5" s="259" t="s">
        <v>7</v>
      </c>
      <c r="I5" s="260"/>
      <c r="K5" s="241" t="s">
        <v>4</v>
      </c>
      <c r="L5" s="242"/>
      <c r="M5" s="245" t="s">
        <v>5</v>
      </c>
      <c r="N5" s="256" t="s">
        <v>6</v>
      </c>
      <c r="O5" s="257"/>
      <c r="P5" s="257"/>
      <c r="Q5" s="258"/>
      <c r="R5" s="259" t="s">
        <v>7</v>
      </c>
      <c r="S5" s="260"/>
    </row>
    <row r="6" spans="1:19" ht="12.75" customHeight="1" thickBot="1">
      <c r="A6" s="243" t="s">
        <v>8</v>
      </c>
      <c r="B6" s="244"/>
      <c r="C6" s="24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43" t="s">
        <v>8</v>
      </c>
      <c r="L6" s="244"/>
      <c r="M6" s="24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4" t="s">
        <v>109</v>
      </c>
      <c r="B8" s="225"/>
      <c r="C8" s="133">
        <v>1</v>
      </c>
      <c r="D8" s="132">
        <v>128</v>
      </c>
      <c r="E8" s="131">
        <v>48</v>
      </c>
      <c r="F8" s="131">
        <v>2</v>
      </c>
      <c r="G8" s="130">
        <f>IF(AND(ISBLANK(D8),ISBLANK(E8)),"",D8+E8)</f>
        <v>176</v>
      </c>
      <c r="H8" s="129">
        <f>IF(OR(ISNUMBER($G8),ISNUMBER($Q8)),(SIGN(N($G8)-N($Q8))+1)/2,"")</f>
        <v>0</v>
      </c>
      <c r="I8" s="123"/>
      <c r="K8" s="224" t="s">
        <v>110</v>
      </c>
      <c r="L8" s="225"/>
      <c r="M8" s="133">
        <v>1</v>
      </c>
      <c r="N8" s="132">
        <v>153</v>
      </c>
      <c r="O8" s="131">
        <v>72</v>
      </c>
      <c r="P8" s="131">
        <v>1</v>
      </c>
      <c r="Q8" s="130">
        <f>IF(AND(ISBLANK(N8),ISBLANK(O8)),"",N8+O8)</f>
        <v>225</v>
      </c>
      <c r="R8" s="129">
        <f>IF(ISNUMBER($H8),1-$H8,"")</f>
        <v>1</v>
      </c>
      <c r="S8" s="123"/>
    </row>
    <row r="9" spans="1:19" ht="12.75" customHeight="1">
      <c r="A9" s="226"/>
      <c r="B9" s="227"/>
      <c r="C9" s="128">
        <v>2</v>
      </c>
      <c r="D9" s="127">
        <v>143</v>
      </c>
      <c r="E9" s="126">
        <v>72</v>
      </c>
      <c r="F9" s="126">
        <v>3</v>
      </c>
      <c r="G9" s="125">
        <f>IF(AND(ISBLANK(D9),ISBLANK(E9)),"",D9+E9)</f>
        <v>215</v>
      </c>
      <c r="H9" s="124">
        <f>IF(OR(ISNUMBER($G9),ISNUMBER($Q9)),(SIGN(N($G9)-N($Q9))+1)/2,"")</f>
        <v>0</v>
      </c>
      <c r="I9" s="123"/>
      <c r="K9" s="226"/>
      <c r="L9" s="227"/>
      <c r="M9" s="128">
        <v>2</v>
      </c>
      <c r="N9" s="127">
        <v>141</v>
      </c>
      <c r="O9" s="126">
        <v>80</v>
      </c>
      <c r="P9" s="126">
        <v>5</v>
      </c>
      <c r="Q9" s="125">
        <f>IF(AND(ISBLANK(N9),ISBLANK(O9)),"",N9+O9)</f>
        <v>221</v>
      </c>
      <c r="R9" s="124">
        <f>IF(ISNUMBER($H9),1-$H9,"")</f>
        <v>1</v>
      </c>
      <c r="S9" s="123"/>
    </row>
    <row r="10" spans="1:19" ht="12.75" customHeight="1" thickBot="1">
      <c r="A10" s="228" t="s">
        <v>111</v>
      </c>
      <c r="B10" s="229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28" t="s">
        <v>56</v>
      </c>
      <c r="L10" s="229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0"/>
      <c r="B11" s="231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238">
        <f>IF(ISNUMBER(H12),(SIGN(1000*($H12-$R12)+$G12-$Q12)+1)/2,"")</f>
        <v>0</v>
      </c>
      <c r="K11" s="230"/>
      <c r="L11" s="231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238">
        <f>IF(ISNUMBER($I11),1-$I11,"")</f>
        <v>1</v>
      </c>
    </row>
    <row r="12" spans="1:19" ht="15.75" customHeight="1" thickBot="1">
      <c r="A12" s="232">
        <v>20258</v>
      </c>
      <c r="B12" s="233"/>
      <c r="C12" s="117" t="s">
        <v>12</v>
      </c>
      <c r="D12" s="114">
        <f>IF(ISNUMBER($G12),SUM(D8:D11),"")</f>
        <v>271</v>
      </c>
      <c r="E12" s="116">
        <f>IF(ISNUMBER($G12),SUM(E8:E11),"")</f>
        <v>120</v>
      </c>
      <c r="F12" s="116">
        <f>IF(ISNUMBER($G12),SUM(F8:F11),"")</f>
        <v>5</v>
      </c>
      <c r="G12" s="115">
        <f>IF(SUM($G8:$G11)+SUM($Q8:$Q11)&gt;0,SUM(G8:G11),"")</f>
        <v>391</v>
      </c>
      <c r="H12" s="114">
        <f>IF(ISNUMBER($G12),SUM(H8:H11),"")</f>
        <v>0</v>
      </c>
      <c r="I12" s="239"/>
      <c r="K12" s="232">
        <v>21802</v>
      </c>
      <c r="L12" s="233"/>
      <c r="M12" s="117" t="s">
        <v>12</v>
      </c>
      <c r="N12" s="114">
        <f>IF(ISNUMBER($G12),SUM(N8:N11),"")</f>
        <v>294</v>
      </c>
      <c r="O12" s="116">
        <f>IF(ISNUMBER($G12),SUM(O8:O11),"")</f>
        <v>152</v>
      </c>
      <c r="P12" s="116">
        <f>IF(ISNUMBER($G12),SUM(P8:P11),"")</f>
        <v>6</v>
      </c>
      <c r="Q12" s="115">
        <f>IF(SUM($G8:$G11)+SUM($Q8:$Q11)&gt;0,SUM(Q8:Q11),"")</f>
        <v>446</v>
      </c>
      <c r="R12" s="114">
        <f>IF(ISNUMBER($G12),SUM(R8:R11),"")</f>
        <v>2</v>
      </c>
      <c r="S12" s="239"/>
    </row>
    <row r="13" spans="1:19" ht="12.75" customHeight="1">
      <c r="A13" s="224" t="s">
        <v>112</v>
      </c>
      <c r="B13" s="225"/>
      <c r="C13" s="133">
        <v>1</v>
      </c>
      <c r="D13" s="132">
        <v>133</v>
      </c>
      <c r="E13" s="131">
        <v>61</v>
      </c>
      <c r="F13" s="131">
        <v>4</v>
      </c>
      <c r="G13" s="130">
        <f>IF(AND(ISBLANK(D13),ISBLANK(E13)),"",D13+E13)</f>
        <v>194</v>
      </c>
      <c r="H13" s="129">
        <f>IF(OR(ISNUMBER($G13),ISNUMBER($Q13)),(SIGN(N($G13)-N($Q13))+1)/2,"")</f>
        <v>0</v>
      </c>
      <c r="I13" s="123"/>
      <c r="K13" s="224" t="s">
        <v>113</v>
      </c>
      <c r="L13" s="225"/>
      <c r="M13" s="133">
        <v>1</v>
      </c>
      <c r="N13" s="132">
        <v>145</v>
      </c>
      <c r="O13" s="131">
        <v>70</v>
      </c>
      <c r="P13" s="131">
        <v>3</v>
      </c>
      <c r="Q13" s="130">
        <f>IF(AND(ISBLANK(N13),ISBLANK(O13)),"",N13+O13)</f>
        <v>215</v>
      </c>
      <c r="R13" s="129">
        <f>IF(ISNUMBER($H13),1-$H13,"")</f>
        <v>1</v>
      </c>
      <c r="S13" s="123"/>
    </row>
    <row r="14" spans="1:19" ht="12.75" customHeight="1">
      <c r="A14" s="226"/>
      <c r="B14" s="227"/>
      <c r="C14" s="128">
        <v>2</v>
      </c>
      <c r="D14" s="127">
        <v>135</v>
      </c>
      <c r="E14" s="126">
        <v>70</v>
      </c>
      <c r="F14" s="126">
        <v>0</v>
      </c>
      <c r="G14" s="125">
        <f>IF(AND(ISBLANK(D14),ISBLANK(E14)),"",D14+E14)</f>
        <v>205</v>
      </c>
      <c r="H14" s="124">
        <f>IF(OR(ISNUMBER($G14),ISNUMBER($Q14)),(SIGN(N($G14)-N($Q14))+1)/2,"")</f>
        <v>1</v>
      </c>
      <c r="I14" s="123"/>
      <c r="K14" s="226"/>
      <c r="L14" s="227"/>
      <c r="M14" s="128">
        <v>2</v>
      </c>
      <c r="N14" s="127">
        <v>129</v>
      </c>
      <c r="O14" s="126">
        <v>69</v>
      </c>
      <c r="P14" s="126">
        <v>3</v>
      </c>
      <c r="Q14" s="125">
        <f>IF(AND(ISBLANK(N14),ISBLANK(O14)),"",N14+O14)</f>
        <v>198</v>
      </c>
      <c r="R14" s="124">
        <f>IF(ISNUMBER($H14),1-$H14,"")</f>
        <v>0</v>
      </c>
      <c r="S14" s="123"/>
    </row>
    <row r="15" spans="1:19" ht="12.75" customHeight="1" thickBot="1">
      <c r="A15" s="228" t="s">
        <v>114</v>
      </c>
      <c r="B15" s="229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28" t="s">
        <v>90</v>
      </c>
      <c r="L15" s="229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0"/>
      <c r="B16" s="231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238">
        <f>IF(ISNUMBER(H17),(SIGN(1000*($H17-$R17)+$G17-$Q17)+1)/2,"")</f>
        <v>0</v>
      </c>
      <c r="K16" s="230"/>
      <c r="L16" s="231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238">
        <f>IF(ISNUMBER($I16),1-$I16,"")</f>
        <v>1</v>
      </c>
    </row>
    <row r="17" spans="1:19" ht="15.75" customHeight="1" thickBot="1">
      <c r="A17" s="232">
        <v>11309</v>
      </c>
      <c r="B17" s="233"/>
      <c r="C17" s="117" t="s">
        <v>12</v>
      </c>
      <c r="D17" s="114">
        <f>IF(ISNUMBER($G17),SUM(D13:D16),"")</f>
        <v>268</v>
      </c>
      <c r="E17" s="116">
        <f>IF(ISNUMBER($G17),SUM(E13:E16),"")</f>
        <v>131</v>
      </c>
      <c r="F17" s="116">
        <f>IF(ISNUMBER($G17),SUM(F13:F16),"")</f>
        <v>4</v>
      </c>
      <c r="G17" s="115">
        <f>IF(SUM($G13:$G16)+SUM($Q13:$Q16)&gt;0,SUM(G13:G16),"")</f>
        <v>399</v>
      </c>
      <c r="H17" s="114">
        <f>IF(ISNUMBER($G17),SUM(H13:H16),"")</f>
        <v>1</v>
      </c>
      <c r="I17" s="239"/>
      <c r="K17" s="232">
        <v>20675</v>
      </c>
      <c r="L17" s="233"/>
      <c r="M17" s="117" t="s">
        <v>12</v>
      </c>
      <c r="N17" s="114">
        <f>IF(ISNUMBER($G17),SUM(N13:N16),"")</f>
        <v>274</v>
      </c>
      <c r="O17" s="116">
        <f>IF(ISNUMBER($G17),SUM(O13:O16),"")</f>
        <v>139</v>
      </c>
      <c r="P17" s="116">
        <f>IF(ISNUMBER($G17),SUM(P13:P16),"")</f>
        <v>6</v>
      </c>
      <c r="Q17" s="115">
        <f>IF(SUM($G13:$G16)+SUM($Q13:$Q16)&gt;0,SUM(Q13:Q16),"")</f>
        <v>413</v>
      </c>
      <c r="R17" s="114">
        <f>IF(ISNUMBER($G17),SUM(R13:R16),"")</f>
        <v>1</v>
      </c>
      <c r="S17" s="239"/>
    </row>
    <row r="18" spans="1:19" ht="12.75" customHeight="1">
      <c r="A18" s="224" t="s">
        <v>115</v>
      </c>
      <c r="B18" s="225"/>
      <c r="C18" s="133">
        <v>1</v>
      </c>
      <c r="D18" s="132">
        <v>132</v>
      </c>
      <c r="E18" s="131">
        <v>72</v>
      </c>
      <c r="F18" s="131">
        <v>3</v>
      </c>
      <c r="G18" s="130">
        <f>IF(AND(ISBLANK(D18),ISBLANK(E18)),"",D18+E18)</f>
        <v>204</v>
      </c>
      <c r="H18" s="129">
        <f>IF(OR(ISNUMBER($G18),ISNUMBER($Q18)),(SIGN(N($G18)-N($Q18))+1)/2,"")</f>
        <v>0</v>
      </c>
      <c r="I18" s="123"/>
      <c r="K18" s="224" t="s">
        <v>116</v>
      </c>
      <c r="L18" s="225"/>
      <c r="M18" s="133">
        <v>1</v>
      </c>
      <c r="N18" s="132">
        <v>146</v>
      </c>
      <c r="O18" s="131">
        <v>63</v>
      </c>
      <c r="P18" s="131">
        <v>5</v>
      </c>
      <c r="Q18" s="130">
        <f>IF(AND(ISBLANK(N18),ISBLANK(O18)),"",N18+O18)</f>
        <v>209</v>
      </c>
      <c r="R18" s="129">
        <f>IF(ISNUMBER($H18),1-$H18,"")</f>
        <v>1</v>
      </c>
      <c r="S18" s="123"/>
    </row>
    <row r="19" spans="1:19" ht="12.75" customHeight="1">
      <c r="A19" s="226"/>
      <c r="B19" s="227"/>
      <c r="C19" s="128">
        <v>2</v>
      </c>
      <c r="D19" s="127">
        <v>135</v>
      </c>
      <c r="E19" s="126">
        <v>53</v>
      </c>
      <c r="F19" s="126">
        <v>6</v>
      </c>
      <c r="G19" s="125">
        <f>IF(AND(ISBLANK(D19),ISBLANK(E19)),"",D19+E19)</f>
        <v>188</v>
      </c>
      <c r="H19" s="124">
        <f>IF(OR(ISNUMBER($G19),ISNUMBER($Q19)),(SIGN(N($G19)-N($Q19))+1)/2,"")</f>
        <v>0</v>
      </c>
      <c r="I19" s="123"/>
      <c r="K19" s="226"/>
      <c r="L19" s="227"/>
      <c r="M19" s="128">
        <v>2</v>
      </c>
      <c r="N19" s="127">
        <v>151</v>
      </c>
      <c r="O19" s="126">
        <v>72</v>
      </c>
      <c r="P19" s="126">
        <v>4</v>
      </c>
      <c r="Q19" s="125">
        <f>IF(AND(ISBLANK(N19),ISBLANK(O19)),"",N19+O19)</f>
        <v>223</v>
      </c>
      <c r="R19" s="124">
        <f>IF(ISNUMBER($H19),1-$H19,"")</f>
        <v>1</v>
      </c>
      <c r="S19" s="123"/>
    </row>
    <row r="20" spans="1:19" ht="12.75" customHeight="1" thickBot="1">
      <c r="A20" s="228" t="s">
        <v>78</v>
      </c>
      <c r="B20" s="229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28" t="s">
        <v>58</v>
      </c>
      <c r="L20" s="229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0"/>
      <c r="B21" s="231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238">
        <f>IF(ISNUMBER(H22),(SIGN(1000*($H22-$R22)+$G22-$Q22)+1)/2,"")</f>
        <v>0</v>
      </c>
      <c r="K21" s="230"/>
      <c r="L21" s="231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238">
        <f>IF(ISNUMBER($I21),1-$I21,"")</f>
        <v>1</v>
      </c>
    </row>
    <row r="22" spans="1:19" ht="15.75" customHeight="1" thickBot="1">
      <c r="A22" s="232">
        <v>4895</v>
      </c>
      <c r="B22" s="233"/>
      <c r="C22" s="117" t="s">
        <v>12</v>
      </c>
      <c r="D22" s="114">
        <f>IF(ISNUMBER($G22),SUM(D18:D21),"")</f>
        <v>267</v>
      </c>
      <c r="E22" s="116">
        <f>IF(ISNUMBER($G22),SUM(E18:E21),"")</f>
        <v>125</v>
      </c>
      <c r="F22" s="116">
        <f>IF(ISNUMBER($G22),SUM(F18:F21),"")</f>
        <v>9</v>
      </c>
      <c r="G22" s="115">
        <f>IF(SUM($G18:$G21)+SUM($Q18:$Q21)&gt;0,SUM(G18:G21),"")</f>
        <v>392</v>
      </c>
      <c r="H22" s="114">
        <f>IF(ISNUMBER($G22),SUM(H18:H21),"")</f>
        <v>0</v>
      </c>
      <c r="I22" s="239"/>
      <c r="K22" s="232">
        <v>11144</v>
      </c>
      <c r="L22" s="233"/>
      <c r="M22" s="117" t="s">
        <v>12</v>
      </c>
      <c r="N22" s="114">
        <f>IF(ISNUMBER($G22),SUM(N18:N21),"")</f>
        <v>297</v>
      </c>
      <c r="O22" s="116">
        <f>IF(ISNUMBER($G22),SUM(O18:O21),"")</f>
        <v>135</v>
      </c>
      <c r="P22" s="116">
        <f>IF(ISNUMBER($G22),SUM(P18:P21),"")</f>
        <v>9</v>
      </c>
      <c r="Q22" s="115">
        <f>IF(SUM($G18:$G21)+SUM($Q18:$Q21)&gt;0,SUM(Q18:Q21),"")</f>
        <v>432</v>
      </c>
      <c r="R22" s="114">
        <f>IF(ISNUMBER($G22),SUM(R18:R21),"")</f>
        <v>2</v>
      </c>
      <c r="S22" s="239"/>
    </row>
    <row r="23" spans="1:19" ht="12.75" customHeight="1">
      <c r="A23" s="224" t="s">
        <v>117</v>
      </c>
      <c r="B23" s="225"/>
      <c r="C23" s="133">
        <v>1</v>
      </c>
      <c r="D23" s="132">
        <v>134</v>
      </c>
      <c r="E23" s="131">
        <v>71</v>
      </c>
      <c r="F23" s="131">
        <v>1</v>
      </c>
      <c r="G23" s="130">
        <f>IF(AND(ISBLANK(D23),ISBLANK(E23)),"",D23+E23)</f>
        <v>205</v>
      </c>
      <c r="H23" s="129">
        <f>IF(OR(ISNUMBER($G23),ISNUMBER($Q23)),(SIGN(N($G23)-N($Q23))+1)/2,"")</f>
        <v>0</v>
      </c>
      <c r="I23" s="123"/>
      <c r="K23" s="224" t="s">
        <v>118</v>
      </c>
      <c r="L23" s="225"/>
      <c r="M23" s="133">
        <v>1</v>
      </c>
      <c r="N23" s="132">
        <v>159</v>
      </c>
      <c r="O23" s="131">
        <v>49</v>
      </c>
      <c r="P23" s="131">
        <v>8</v>
      </c>
      <c r="Q23" s="130">
        <f>IF(AND(ISBLANK(N23),ISBLANK(O23)),"",N23+O23)</f>
        <v>208</v>
      </c>
      <c r="R23" s="129">
        <f>IF(ISNUMBER($H23),1-$H23,"")</f>
        <v>1</v>
      </c>
      <c r="S23" s="123"/>
    </row>
    <row r="24" spans="1:19" ht="12.75" customHeight="1">
      <c r="A24" s="226"/>
      <c r="B24" s="227"/>
      <c r="C24" s="128">
        <v>2</v>
      </c>
      <c r="D24" s="127">
        <v>137</v>
      </c>
      <c r="E24" s="126">
        <v>43</v>
      </c>
      <c r="F24" s="126">
        <v>8</v>
      </c>
      <c r="G24" s="125">
        <f>IF(AND(ISBLANK(D24),ISBLANK(E24)),"",D24+E24)</f>
        <v>180</v>
      </c>
      <c r="H24" s="124">
        <f>IF(OR(ISNUMBER($G24),ISNUMBER($Q24)),(SIGN(N($G24)-N($Q24))+1)/2,"")</f>
        <v>0</v>
      </c>
      <c r="I24" s="123"/>
      <c r="K24" s="226"/>
      <c r="L24" s="227"/>
      <c r="M24" s="128">
        <v>2</v>
      </c>
      <c r="N24" s="127">
        <v>148</v>
      </c>
      <c r="O24" s="126">
        <v>72</v>
      </c>
      <c r="P24" s="126">
        <v>0</v>
      </c>
      <c r="Q24" s="125">
        <f>IF(AND(ISBLANK(N24),ISBLANK(O24)),"",N24+O24)</f>
        <v>220</v>
      </c>
      <c r="R24" s="124">
        <f>IF(ISNUMBER($H24),1-$H24,"")</f>
        <v>1</v>
      </c>
      <c r="S24" s="123"/>
    </row>
    <row r="25" spans="1:19" ht="12.75" customHeight="1" thickBot="1">
      <c r="A25" s="228" t="s">
        <v>119</v>
      </c>
      <c r="B25" s="229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28" t="s">
        <v>120</v>
      </c>
      <c r="L25" s="229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0"/>
      <c r="B26" s="231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238">
        <f>IF(ISNUMBER(H27),(SIGN(1000*($H27-$R27)+$G27-$Q27)+1)/2,"")</f>
        <v>0</v>
      </c>
      <c r="K26" s="230"/>
      <c r="L26" s="231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238">
        <f>IF(ISNUMBER($I26),1-$I26,"")</f>
        <v>1</v>
      </c>
    </row>
    <row r="27" spans="1:19" ht="15.75" customHeight="1" thickBot="1">
      <c r="A27" s="232">
        <v>17495</v>
      </c>
      <c r="B27" s="233"/>
      <c r="C27" s="117" t="s">
        <v>12</v>
      </c>
      <c r="D27" s="114">
        <f>IF(ISNUMBER($G27),SUM(D23:D26),"")</f>
        <v>271</v>
      </c>
      <c r="E27" s="116">
        <f>IF(ISNUMBER($G27),SUM(E23:E26),"")</f>
        <v>114</v>
      </c>
      <c r="F27" s="116">
        <f>IF(ISNUMBER($G27),SUM(F23:F26),"")</f>
        <v>9</v>
      </c>
      <c r="G27" s="115">
        <f>IF(SUM($G23:$G26)+SUM($Q23:$Q26)&gt;0,SUM(G23:G26),"")</f>
        <v>385</v>
      </c>
      <c r="H27" s="114">
        <f>IF(ISNUMBER($G27),SUM(H23:H26),"")</f>
        <v>0</v>
      </c>
      <c r="I27" s="239"/>
      <c r="K27" s="232">
        <v>14181</v>
      </c>
      <c r="L27" s="233"/>
      <c r="M27" s="117" t="s">
        <v>12</v>
      </c>
      <c r="N27" s="114">
        <f>IF(ISNUMBER($G27),SUM(N23:N26),"")</f>
        <v>307</v>
      </c>
      <c r="O27" s="116">
        <f>IF(ISNUMBER($G27),SUM(O23:O26),"")</f>
        <v>121</v>
      </c>
      <c r="P27" s="116">
        <f>IF(ISNUMBER($G27),SUM(P23:P26),"")</f>
        <v>8</v>
      </c>
      <c r="Q27" s="115">
        <f>IF(SUM($G23:$G26)+SUM($Q23:$Q26)&gt;0,SUM(Q23:Q26),"")</f>
        <v>428</v>
      </c>
      <c r="R27" s="114">
        <f>IF(ISNUMBER($G27),SUM(R23:R26),"")</f>
        <v>2</v>
      </c>
      <c r="S27" s="239"/>
    </row>
    <row r="28" spans="1:19" ht="12.75" customHeight="1">
      <c r="A28" s="224"/>
      <c r="B28" s="225"/>
      <c r="C28" s="133">
        <v>1</v>
      </c>
      <c r="D28" s="132"/>
      <c r="E28" s="131"/>
      <c r="F28" s="131"/>
      <c r="G28" s="130">
        <f>IF(AND(ISBLANK(D28),ISBLANK(E28)),"",D28+E28)</f>
      </c>
      <c r="H28" s="129">
        <f>IF(OR(ISNUMBER($G28),ISNUMBER($Q28)),(SIGN(N($G28)-N($Q28))+1)/2,"")</f>
      </c>
      <c r="I28" s="123"/>
      <c r="K28" s="224"/>
      <c r="L28" s="225"/>
      <c r="M28" s="133">
        <v>1</v>
      </c>
      <c r="N28" s="132"/>
      <c r="O28" s="131"/>
      <c r="P28" s="131"/>
      <c r="Q28" s="130">
        <f>IF(AND(ISBLANK(N28),ISBLANK(O28)),"",N28+O28)</f>
      </c>
      <c r="R28" s="129">
        <f>IF(ISNUMBER($H28),1-$H28,"")</f>
      </c>
      <c r="S28" s="123"/>
    </row>
    <row r="29" spans="1:19" ht="12.75" customHeight="1">
      <c r="A29" s="226"/>
      <c r="B29" s="227"/>
      <c r="C29" s="128">
        <v>2</v>
      </c>
      <c r="D29" s="127"/>
      <c r="E29" s="126"/>
      <c r="F29" s="126"/>
      <c r="G29" s="125">
        <f>IF(AND(ISBLANK(D29),ISBLANK(E29)),"",D29+E29)</f>
      </c>
      <c r="H29" s="124">
        <f>IF(OR(ISNUMBER($G29),ISNUMBER($Q29)),(SIGN(N($G29)-N($Q29))+1)/2,"")</f>
      </c>
      <c r="I29" s="123"/>
      <c r="K29" s="226"/>
      <c r="L29" s="227"/>
      <c r="M29" s="128">
        <v>2</v>
      </c>
      <c r="N29" s="127"/>
      <c r="O29" s="126"/>
      <c r="P29" s="126"/>
      <c r="Q29" s="125">
        <f>IF(AND(ISBLANK(N29),ISBLANK(O29)),"",N29+O29)</f>
      </c>
      <c r="R29" s="124">
        <f>IF(ISNUMBER($H29),1-$H29,"")</f>
      </c>
      <c r="S29" s="123"/>
    </row>
    <row r="30" spans="1:19" ht="12.75" customHeight="1" thickBot="1">
      <c r="A30" s="228"/>
      <c r="B30" s="229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28"/>
      <c r="L30" s="229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0"/>
      <c r="B31" s="231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238">
        <f>IF(ISNUMBER(H32),(SIGN(1000*($H32-$R32)+$G32-$Q32)+1)/2,"")</f>
      </c>
      <c r="K31" s="230"/>
      <c r="L31" s="231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238">
        <f>IF(ISNUMBER($I31),1-$I31,"")</f>
      </c>
    </row>
    <row r="32" spans="1:19" ht="15.75" customHeight="1" thickBot="1">
      <c r="A32" s="232"/>
      <c r="B32" s="233"/>
      <c r="C32" s="117" t="s">
        <v>12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239"/>
      <c r="K32" s="232"/>
      <c r="L32" s="233"/>
      <c r="M32" s="117" t="s">
        <v>12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239"/>
    </row>
    <row r="33" spans="1:19" ht="12.75" customHeight="1">
      <c r="A33" s="224"/>
      <c r="B33" s="225"/>
      <c r="C33" s="133">
        <v>1</v>
      </c>
      <c r="D33" s="132"/>
      <c r="E33" s="131"/>
      <c r="F33" s="131"/>
      <c r="G33" s="130">
        <f>IF(AND(ISBLANK(D33),ISBLANK(E33)),"",D33+E33)</f>
      </c>
      <c r="H33" s="129">
        <f>IF(OR(ISNUMBER($G33),ISNUMBER($Q33)),(SIGN(N($G33)-N($Q33))+1)/2,"")</f>
      </c>
      <c r="I33" s="123"/>
      <c r="K33" s="224"/>
      <c r="L33" s="225"/>
      <c r="M33" s="133">
        <v>1</v>
      </c>
      <c r="N33" s="132"/>
      <c r="O33" s="131"/>
      <c r="P33" s="131"/>
      <c r="Q33" s="130">
        <f>IF(AND(ISBLANK(N33),ISBLANK(O33)),"",N33+O33)</f>
      </c>
      <c r="R33" s="129">
        <f>IF(ISNUMBER($H33),1-$H33,"")</f>
      </c>
      <c r="S33" s="123"/>
    </row>
    <row r="34" spans="1:19" ht="12.75" customHeight="1">
      <c r="A34" s="226"/>
      <c r="B34" s="227"/>
      <c r="C34" s="128">
        <v>2</v>
      </c>
      <c r="D34" s="127"/>
      <c r="E34" s="126"/>
      <c r="F34" s="126"/>
      <c r="G34" s="125">
        <f>IF(AND(ISBLANK(D34),ISBLANK(E34)),"",D34+E34)</f>
      </c>
      <c r="H34" s="124">
        <f>IF(OR(ISNUMBER($G34),ISNUMBER($Q34)),(SIGN(N($G34)-N($Q34))+1)/2,"")</f>
      </c>
      <c r="I34" s="123"/>
      <c r="K34" s="226"/>
      <c r="L34" s="227"/>
      <c r="M34" s="128">
        <v>2</v>
      </c>
      <c r="N34" s="127"/>
      <c r="O34" s="126"/>
      <c r="P34" s="126"/>
      <c r="Q34" s="125">
        <f>IF(AND(ISBLANK(N34),ISBLANK(O34)),"",N34+O34)</f>
      </c>
      <c r="R34" s="124">
        <f>IF(ISNUMBER($H34),1-$H34,"")</f>
      </c>
      <c r="S34" s="123"/>
    </row>
    <row r="35" spans="1:19" ht="12.75" customHeight="1" thickBot="1">
      <c r="A35" s="228"/>
      <c r="B35" s="229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28"/>
      <c r="L35" s="229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0"/>
      <c r="B36" s="231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238">
        <f>IF(ISNUMBER(H37),(SIGN(1000*($H37-$R37)+$G37-$Q37)+1)/2,"")</f>
      </c>
      <c r="K36" s="230"/>
      <c r="L36" s="231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238">
        <f>IF(ISNUMBER($I36),1-$I36,"")</f>
      </c>
    </row>
    <row r="37" spans="1:19" ht="15.75" customHeight="1" thickBot="1">
      <c r="A37" s="232"/>
      <c r="B37" s="233"/>
      <c r="C37" s="117" t="s">
        <v>12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239"/>
      <c r="K37" s="232"/>
      <c r="L37" s="233"/>
      <c r="M37" s="117" t="s">
        <v>12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23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1077</v>
      </c>
      <c r="E39" s="109">
        <f>IF(ISNUMBER($G39),SUM(E12,E17,E22,E27,E32,E37),"")</f>
        <v>490</v>
      </c>
      <c r="F39" s="109">
        <f>IF(ISNUMBER($G39),SUM(F12,F17,F22,F27,F32,F37),"")</f>
        <v>27</v>
      </c>
      <c r="G39" s="108">
        <f>IF(SUM($G$8:$G$37)+SUM($Q$8:$Q$37)&gt;0,SUM(G12,G17,G22,G27,G32,G37),"")</f>
        <v>1567</v>
      </c>
      <c r="H39" s="107">
        <f>IF(SUM($G$8:$G$37)+SUM($Q$8:$Q$37)&gt;0,SUM(H12,H17,H22,H27,H32,H37),"")</f>
        <v>1</v>
      </c>
      <c r="I39" s="106">
        <f>IF(ISNUMBER($G39),(SIGN($G39-$Q39)+1)/IF(COUNT(I$11,I$16,I$21,I$26,I$31,I$36)&gt;3,1,2),"")</f>
        <v>0</v>
      </c>
      <c r="K39" s="113"/>
      <c r="L39" s="112"/>
      <c r="M39" s="111" t="s">
        <v>15</v>
      </c>
      <c r="N39" s="110">
        <f>IF(ISNUMBER($G39),SUM(N12,N17,N22,N27,N32,N37),"")</f>
        <v>1172</v>
      </c>
      <c r="O39" s="109">
        <f>IF(ISNUMBER($G39),SUM(O12,O17,O22,O27,O32,O37),"")</f>
        <v>547</v>
      </c>
      <c r="P39" s="109">
        <f>IF(ISNUMBER($G39),SUM(P12,P17,P22,P27,P32,P37),"")</f>
        <v>29</v>
      </c>
      <c r="Q39" s="108">
        <f>IF(SUM($G$8:$G$37)+SUM($Q$8:$Q$37)&gt;0,SUM(Q12,Q17,Q22,Q27,Q32,Q37),"")</f>
        <v>1719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22</v>
      </c>
      <c r="C41" s="201" t="s">
        <v>121</v>
      </c>
      <c r="D41" s="201"/>
      <c r="E41" s="201"/>
      <c r="G41" s="206" t="s">
        <v>16</v>
      </c>
      <c r="H41" s="206"/>
      <c r="I41" s="105">
        <f>IF(ISNUMBER(I$39),SUM(I11,I16,I21,I26,I31,I36,I39),"")</f>
        <v>0</v>
      </c>
      <c r="K41" s="102"/>
      <c r="L41" s="103" t="s">
        <v>22</v>
      </c>
      <c r="M41" s="201" t="s">
        <v>122</v>
      </c>
      <c r="N41" s="201"/>
      <c r="O41" s="201"/>
      <c r="Q41" s="206" t="s">
        <v>16</v>
      </c>
      <c r="R41" s="206"/>
      <c r="S41" s="105">
        <f>IF(ISNUMBER(S$39),SUM(S11,S16,S21,S26,S31,S36,S39),"")</f>
        <v>6</v>
      </c>
    </row>
    <row r="42" spans="1:19" ht="18" customHeight="1">
      <c r="A42" s="102"/>
      <c r="B42" s="103" t="s">
        <v>21</v>
      </c>
      <c r="C42" s="215"/>
      <c r="D42" s="215"/>
      <c r="E42" s="215"/>
      <c r="G42" s="104"/>
      <c r="H42" s="104"/>
      <c r="I42" s="104"/>
      <c r="K42" s="102"/>
      <c r="L42" s="103" t="s">
        <v>21</v>
      </c>
      <c r="M42" s="215"/>
      <c r="N42" s="215"/>
      <c r="O42" s="215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4" t="s">
        <v>123</v>
      </c>
      <c r="D43" s="204"/>
      <c r="E43" s="204"/>
      <c r="F43" s="204"/>
      <c r="G43" s="204"/>
      <c r="H43" s="204"/>
      <c r="I43" s="103"/>
      <c r="J43" s="103"/>
      <c r="K43" s="103" t="s">
        <v>25</v>
      </c>
      <c r="L43" s="216" t="s">
        <v>124</v>
      </c>
      <c r="M43" s="216"/>
      <c r="O43" s="103" t="s">
        <v>21</v>
      </c>
      <c r="P43" s="204"/>
      <c r="Q43" s="204"/>
      <c r="R43" s="204"/>
      <c r="S43" s="20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Akuma Kosmonosy – TJ Jiskra Nová Bystřice</v>
      </c>
    </row>
    <row r="46" spans="2:11" ht="19.5" customHeight="1">
      <c r="B46" s="100" t="s">
        <v>31</v>
      </c>
      <c r="C46" s="237">
        <v>0.5048611111111111</v>
      </c>
      <c r="D46" s="234"/>
      <c r="I46" s="100" t="s">
        <v>33</v>
      </c>
      <c r="J46" s="234">
        <v>18</v>
      </c>
      <c r="K46" s="234"/>
    </row>
    <row r="47" spans="2:19" ht="19.5" customHeight="1">
      <c r="B47" s="100" t="s">
        <v>32</v>
      </c>
      <c r="C47" s="235">
        <v>0.5673611111111111</v>
      </c>
      <c r="D47" s="236"/>
      <c r="I47" s="100" t="s">
        <v>34</v>
      </c>
      <c r="J47" s="236">
        <v>8</v>
      </c>
      <c r="K47" s="236"/>
      <c r="P47" s="100" t="s">
        <v>35</v>
      </c>
      <c r="Q47" s="211" t="s">
        <v>125</v>
      </c>
      <c r="R47" s="211"/>
      <c r="S47" s="211"/>
    </row>
    <row r="48" ht="9.75" customHeight="1"/>
    <row r="49" spans="1:19" ht="15" customHeight="1">
      <c r="A49" s="207" t="s">
        <v>17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81" customHeight="1">
      <c r="A50" s="212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4"/>
    </row>
    <row r="51" ht="4.5" customHeight="1"/>
    <row r="52" spans="1:19" ht="15" customHeight="1">
      <c r="A52" s="207" t="s">
        <v>18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02"/>
      <c r="C57" s="203"/>
      <c r="D57" s="78"/>
      <c r="E57" s="202"/>
      <c r="F57" s="205"/>
      <c r="G57" s="205"/>
      <c r="H57" s="203"/>
      <c r="I57" s="78"/>
      <c r="J57" s="80"/>
      <c r="K57" s="79"/>
      <c r="L57" s="202"/>
      <c r="M57" s="203"/>
      <c r="N57" s="78"/>
      <c r="O57" s="202"/>
      <c r="P57" s="205"/>
      <c r="Q57" s="205"/>
      <c r="R57" s="203"/>
      <c r="S57" s="77"/>
    </row>
    <row r="58" spans="1:19" ht="21" customHeight="1">
      <c r="A58" s="81"/>
      <c r="B58" s="202"/>
      <c r="C58" s="203"/>
      <c r="D58" s="78"/>
      <c r="E58" s="202"/>
      <c r="F58" s="205"/>
      <c r="G58" s="205"/>
      <c r="H58" s="203"/>
      <c r="I58" s="78"/>
      <c r="J58" s="80"/>
      <c r="K58" s="79"/>
      <c r="L58" s="202"/>
      <c r="M58" s="203"/>
      <c r="N58" s="78"/>
      <c r="O58" s="202"/>
      <c r="P58" s="205"/>
      <c r="Q58" s="205"/>
      <c r="R58" s="20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65" t="s">
        <v>19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7"/>
    </row>
    <row r="62" spans="1:19" ht="81" customHeight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3"/>
    </row>
    <row r="63" ht="4.5" customHeight="1"/>
    <row r="64" spans="1:19" ht="15" customHeight="1">
      <c r="A64" s="207" t="s">
        <v>20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81" customHeight="1">
      <c r="A65" s="212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4"/>
    </row>
    <row r="66" spans="1:8" ht="30" customHeight="1">
      <c r="A66" s="73"/>
      <c r="B66" s="72" t="s">
        <v>36</v>
      </c>
      <c r="C66" s="217" t="s">
        <v>126</v>
      </c>
      <c r="D66" s="217"/>
      <c r="E66" s="217"/>
      <c r="F66" s="217"/>
      <c r="G66" s="217"/>
      <c r="H66" s="2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105</v>
      </c>
      <c r="M1" s="189"/>
      <c r="N1" s="189"/>
      <c r="O1" s="190" t="s">
        <v>37</v>
      </c>
      <c r="P1" s="190"/>
      <c r="Q1" s="191">
        <v>41335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105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104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8" t="s">
        <v>103</v>
      </c>
      <c r="B8" s="169"/>
      <c r="C8" s="10">
        <v>1</v>
      </c>
      <c r="D8" s="11">
        <v>138</v>
      </c>
      <c r="E8" s="12">
        <v>54</v>
      </c>
      <c r="F8" s="12">
        <v>5</v>
      </c>
      <c r="G8" s="13">
        <f>IF(AND(ISBLANK(D8),ISBLANK(E8)),"",D8+E8)</f>
        <v>192</v>
      </c>
      <c r="H8" s="14">
        <f>IF(OR(ISNUMBER($G8),ISNUMBER($Q8)),(SIGN(N($G8)-N($Q8))+1)/2,"")</f>
        <v>0</v>
      </c>
      <c r="I8" s="15"/>
      <c r="K8" s="168" t="s">
        <v>102</v>
      </c>
      <c r="L8" s="169"/>
      <c r="M8" s="10">
        <v>1</v>
      </c>
      <c r="N8" s="11">
        <v>140</v>
      </c>
      <c r="O8" s="12">
        <v>53</v>
      </c>
      <c r="P8" s="12">
        <v>6</v>
      </c>
      <c r="Q8" s="13">
        <f>IF(AND(ISBLANK(N8),ISBLANK(O8)),"",N8+O8)</f>
        <v>193</v>
      </c>
      <c r="R8" s="14">
        <f>IF(ISNUMBER($H8),1-$H8,"")</f>
        <v>1</v>
      </c>
      <c r="S8" s="15"/>
    </row>
    <row r="9" spans="1:19" ht="12.75" customHeight="1">
      <c r="A9" s="170"/>
      <c r="B9" s="171"/>
      <c r="C9" s="16">
        <v>2</v>
      </c>
      <c r="D9" s="17">
        <v>123</v>
      </c>
      <c r="E9" s="18">
        <v>60</v>
      </c>
      <c r="F9" s="18">
        <v>1</v>
      </c>
      <c r="G9" s="19">
        <f>IF(AND(ISBLANK(D9),ISBLANK(E9)),"",D9+E9)</f>
        <v>183</v>
      </c>
      <c r="H9" s="20">
        <f>IF(OR(ISNUMBER($G9),ISNUMBER($Q9)),(SIGN(N($G9)-N($Q9))+1)/2,"")</f>
        <v>0</v>
      </c>
      <c r="I9" s="15"/>
      <c r="K9" s="170"/>
      <c r="L9" s="171"/>
      <c r="M9" s="16">
        <v>2</v>
      </c>
      <c r="N9" s="17">
        <v>149</v>
      </c>
      <c r="O9" s="18">
        <v>45</v>
      </c>
      <c r="P9" s="18">
        <v>5</v>
      </c>
      <c r="Q9" s="19">
        <f>IF(AND(ISBLANK(N9),ISBLANK(O9)),"",N9+O9)</f>
        <v>194</v>
      </c>
      <c r="R9" s="20">
        <f>IF(ISNUMBER($H9),1-$H9,"")</f>
        <v>1</v>
      </c>
      <c r="S9" s="15"/>
    </row>
    <row r="10" spans="1:19" ht="12.75" customHeight="1" thickBot="1">
      <c r="A10" s="172" t="s">
        <v>101</v>
      </c>
      <c r="B10" s="1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2" t="s">
        <v>46</v>
      </c>
      <c r="L10" s="1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4"/>
      <c r="B11" s="1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8">
        <f>IF(ISNUMBER(H12),(SIGN(1000*($H12-$R12)+$G12-$Q12)+1)/2,"")</f>
        <v>0</v>
      </c>
      <c r="K11" s="174"/>
      <c r="L11" s="1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8">
        <f>IF(ISNUMBER($I11),1-$I11,"")</f>
        <v>1</v>
      </c>
    </row>
    <row r="12" spans="1:19" ht="15.75" customHeight="1" thickBot="1">
      <c r="A12" s="176">
        <v>19152</v>
      </c>
      <c r="B12" s="177"/>
      <c r="C12" s="26" t="s">
        <v>12</v>
      </c>
      <c r="D12" s="27">
        <f>IF(ISNUMBER($G12),SUM(D8:D11),"")</f>
        <v>261</v>
      </c>
      <c r="E12" s="28">
        <f>IF(ISNUMBER($G12),SUM(E8:E11),"")</f>
        <v>114</v>
      </c>
      <c r="F12" s="28">
        <f>IF(ISNUMBER($G12),SUM(F8:F11),"")</f>
        <v>6</v>
      </c>
      <c r="G12" s="29">
        <f>IF(SUM($G8:$G11)+SUM($Q8:$Q11)&gt;0,SUM(G8:G11),"")</f>
        <v>375</v>
      </c>
      <c r="H12" s="27">
        <f>IF(ISNUMBER($G12),SUM(H8:H11),"")</f>
        <v>0</v>
      </c>
      <c r="I12" s="179"/>
      <c r="K12" s="176">
        <v>16296</v>
      </c>
      <c r="L12" s="177"/>
      <c r="M12" s="26" t="s">
        <v>12</v>
      </c>
      <c r="N12" s="27">
        <f>IF(ISNUMBER($G12),SUM(N8:N11),"")</f>
        <v>289</v>
      </c>
      <c r="O12" s="28">
        <f>IF(ISNUMBER($G12),SUM(O8:O11),"")</f>
        <v>98</v>
      </c>
      <c r="P12" s="28">
        <f>IF(ISNUMBER($G12),SUM(P8:P11),"")</f>
        <v>11</v>
      </c>
      <c r="Q12" s="29">
        <f>IF(SUM($G8:$G11)+SUM($Q8:$Q11)&gt;0,SUM(Q8:Q11),"")</f>
        <v>387</v>
      </c>
      <c r="R12" s="27">
        <f>IF(ISNUMBER($G12),SUM(R8:R11),"")</f>
        <v>2</v>
      </c>
      <c r="S12" s="179"/>
    </row>
    <row r="13" spans="1:19" ht="12.75" customHeight="1">
      <c r="A13" s="168" t="s">
        <v>100</v>
      </c>
      <c r="B13" s="169"/>
      <c r="C13" s="10">
        <v>1</v>
      </c>
      <c r="D13" s="11">
        <v>143</v>
      </c>
      <c r="E13" s="12">
        <v>70</v>
      </c>
      <c r="F13" s="12">
        <v>3</v>
      </c>
      <c r="G13" s="13">
        <f>IF(AND(ISBLANK(D13),ISBLANK(E13)),"",D13+E13)</f>
        <v>213</v>
      </c>
      <c r="H13" s="14">
        <f>IF(OR(ISNUMBER($G13),ISNUMBER($Q13)),(SIGN(N($G13)-N($Q13))+1)/2,"")</f>
        <v>1</v>
      </c>
      <c r="I13" s="15"/>
      <c r="K13" s="168" t="s">
        <v>99</v>
      </c>
      <c r="L13" s="169"/>
      <c r="M13" s="10">
        <v>1</v>
      </c>
      <c r="N13" s="11">
        <v>134</v>
      </c>
      <c r="O13" s="12">
        <v>59</v>
      </c>
      <c r="P13" s="12">
        <v>5</v>
      </c>
      <c r="Q13" s="13">
        <f>IF(AND(ISBLANK(N13),ISBLANK(O13)),"",N13+O13)</f>
        <v>193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140</v>
      </c>
      <c r="E14" s="18">
        <v>70</v>
      </c>
      <c r="F14" s="18">
        <v>3</v>
      </c>
      <c r="G14" s="19">
        <f>IF(AND(ISBLANK(D14),ISBLANK(E14)),"",D14+E14)</f>
        <v>210</v>
      </c>
      <c r="H14" s="20">
        <f>IF(OR(ISNUMBER($G14),ISNUMBER($Q14)),(SIGN(N($G14)-N($Q14))+1)/2,"")</f>
        <v>0</v>
      </c>
      <c r="I14" s="15"/>
      <c r="K14" s="170"/>
      <c r="L14" s="171"/>
      <c r="M14" s="16">
        <v>2</v>
      </c>
      <c r="N14" s="17">
        <v>156</v>
      </c>
      <c r="O14" s="18">
        <v>61</v>
      </c>
      <c r="P14" s="18">
        <v>1</v>
      </c>
      <c r="Q14" s="19">
        <f>IF(AND(ISBLANK(N14),ISBLANK(O14)),"",N14+O14)</f>
        <v>217</v>
      </c>
      <c r="R14" s="20">
        <f>IF(ISNUMBER($H14),1-$H14,"")</f>
        <v>1</v>
      </c>
      <c r="S14" s="15"/>
    </row>
    <row r="15" spans="1:19" ht="12.75" customHeight="1" thickBot="1">
      <c r="A15" s="172" t="s">
        <v>98</v>
      </c>
      <c r="B15" s="1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2" t="s">
        <v>97</v>
      </c>
      <c r="L15" s="1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4"/>
      <c r="B16" s="1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8">
        <f>IF(ISNUMBER(H17),(SIGN(1000*($H17-$R17)+$G17-$Q17)+1)/2,"")</f>
        <v>1</v>
      </c>
      <c r="K16" s="174"/>
      <c r="L16" s="1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8">
        <f>IF(ISNUMBER($I16),1-$I16,"")</f>
        <v>0</v>
      </c>
    </row>
    <row r="17" spans="1:19" ht="15.75" customHeight="1" thickBot="1">
      <c r="A17" s="176">
        <v>19671</v>
      </c>
      <c r="B17" s="177"/>
      <c r="C17" s="26" t="s">
        <v>12</v>
      </c>
      <c r="D17" s="27">
        <f>IF(ISNUMBER($G17),SUM(D13:D16),"")</f>
        <v>283</v>
      </c>
      <c r="E17" s="28">
        <f>IF(ISNUMBER($G17),SUM(E13:E16),"")</f>
        <v>140</v>
      </c>
      <c r="F17" s="28">
        <f>IF(ISNUMBER($G17),SUM(F13:F16),"")</f>
        <v>6</v>
      </c>
      <c r="G17" s="29">
        <f>IF(SUM($G13:$G16)+SUM($Q13:$Q16)&gt;0,SUM(G13:G16),"")</f>
        <v>423</v>
      </c>
      <c r="H17" s="27">
        <f>IF(ISNUMBER($G17),SUM(H13:H16),"")</f>
        <v>1</v>
      </c>
      <c r="I17" s="179"/>
      <c r="K17" s="176">
        <v>22039</v>
      </c>
      <c r="L17" s="177"/>
      <c r="M17" s="26" t="s">
        <v>12</v>
      </c>
      <c r="N17" s="27">
        <f>IF(ISNUMBER($G17),SUM(N13:N16),"")</f>
        <v>290</v>
      </c>
      <c r="O17" s="28">
        <f>IF(ISNUMBER($G17),SUM(O13:O16),"")</f>
        <v>120</v>
      </c>
      <c r="P17" s="28">
        <f>IF(ISNUMBER($G17),SUM(P13:P16),"")</f>
        <v>6</v>
      </c>
      <c r="Q17" s="29">
        <f>IF(SUM($G13:$G16)+SUM($Q13:$Q16)&gt;0,SUM(Q13:Q16),"")</f>
        <v>410</v>
      </c>
      <c r="R17" s="27">
        <f>IF(ISNUMBER($G17),SUM(R13:R16),"")</f>
        <v>1</v>
      </c>
      <c r="S17" s="179"/>
    </row>
    <row r="18" spans="1:19" ht="12.75" customHeight="1">
      <c r="A18" s="168" t="s">
        <v>96</v>
      </c>
      <c r="B18" s="169"/>
      <c r="C18" s="10">
        <v>1</v>
      </c>
      <c r="D18" s="11">
        <v>129</v>
      </c>
      <c r="E18" s="12">
        <v>56</v>
      </c>
      <c r="F18" s="12">
        <v>3</v>
      </c>
      <c r="G18" s="13">
        <f>IF(AND(ISBLANK(D18),ISBLANK(E18)),"",D18+E18)</f>
        <v>185</v>
      </c>
      <c r="H18" s="14">
        <f>IF(OR(ISNUMBER($G18),ISNUMBER($Q18)),(SIGN(N($G18)-N($Q18))+1)/2,"")</f>
        <v>0</v>
      </c>
      <c r="I18" s="15"/>
      <c r="K18" s="168" t="s">
        <v>95</v>
      </c>
      <c r="L18" s="169"/>
      <c r="M18" s="10">
        <v>1</v>
      </c>
      <c r="N18" s="11">
        <v>146</v>
      </c>
      <c r="O18" s="12">
        <v>62</v>
      </c>
      <c r="P18" s="12">
        <v>4</v>
      </c>
      <c r="Q18" s="13">
        <f>IF(AND(ISBLANK(N18),ISBLANK(O18)),"",N18+O18)</f>
        <v>208</v>
      </c>
      <c r="R18" s="14">
        <f>IF(ISNUMBER($H18),1-$H18,"")</f>
        <v>1</v>
      </c>
      <c r="S18" s="15"/>
    </row>
    <row r="19" spans="1:19" ht="12.75" customHeight="1">
      <c r="A19" s="170"/>
      <c r="B19" s="171"/>
      <c r="C19" s="16">
        <v>2</v>
      </c>
      <c r="D19" s="17">
        <v>135</v>
      </c>
      <c r="E19" s="18">
        <v>53</v>
      </c>
      <c r="F19" s="18">
        <v>5</v>
      </c>
      <c r="G19" s="19">
        <f>IF(AND(ISBLANK(D19),ISBLANK(E19)),"",D19+E19)</f>
        <v>188</v>
      </c>
      <c r="H19" s="20">
        <f>IF(OR(ISNUMBER($G19),ISNUMBER($Q19)),(SIGN(N($G19)-N($Q19))+1)/2,"")</f>
        <v>0</v>
      </c>
      <c r="I19" s="15"/>
      <c r="K19" s="170"/>
      <c r="L19" s="171"/>
      <c r="M19" s="16">
        <v>2</v>
      </c>
      <c r="N19" s="17">
        <v>154</v>
      </c>
      <c r="O19" s="18">
        <v>61</v>
      </c>
      <c r="P19" s="18">
        <v>0</v>
      </c>
      <c r="Q19" s="19">
        <f>IF(AND(ISBLANK(N19),ISBLANK(O19)),"",N19+O19)</f>
        <v>215</v>
      </c>
      <c r="R19" s="20">
        <f>IF(ISNUMBER($H19),1-$H19,"")</f>
        <v>1</v>
      </c>
      <c r="S19" s="15"/>
    </row>
    <row r="20" spans="1:19" ht="12.75" customHeight="1" thickBot="1">
      <c r="A20" s="172" t="s">
        <v>94</v>
      </c>
      <c r="B20" s="1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2" t="s">
        <v>93</v>
      </c>
      <c r="L20" s="1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4"/>
      <c r="B21" s="1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8">
        <f>IF(ISNUMBER(H22),(SIGN(1000*($H22-$R22)+$G22-$Q22)+1)/2,"")</f>
        <v>0</v>
      </c>
      <c r="K21" s="174"/>
      <c r="L21" s="1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8">
        <f>IF(ISNUMBER($I21),1-$I21,"")</f>
        <v>1</v>
      </c>
    </row>
    <row r="22" spans="1:19" ht="15.75" customHeight="1" thickBot="1">
      <c r="A22" s="176">
        <v>17736</v>
      </c>
      <c r="B22" s="177"/>
      <c r="C22" s="26" t="s">
        <v>12</v>
      </c>
      <c r="D22" s="27">
        <f>IF(ISNUMBER($G22),SUM(D18:D21),"")</f>
        <v>264</v>
      </c>
      <c r="E22" s="28">
        <f>IF(ISNUMBER($G22),SUM(E18:E21),"")</f>
        <v>109</v>
      </c>
      <c r="F22" s="28">
        <f>IF(ISNUMBER($G22),SUM(F18:F21),"")</f>
        <v>8</v>
      </c>
      <c r="G22" s="29">
        <f>IF(SUM($G18:$G21)+SUM($Q18:$Q21)&gt;0,SUM(G18:G21),"")</f>
        <v>373</v>
      </c>
      <c r="H22" s="27">
        <f>IF(ISNUMBER($G22),SUM(H18:H21),"")</f>
        <v>0</v>
      </c>
      <c r="I22" s="179"/>
      <c r="K22" s="176">
        <v>11213</v>
      </c>
      <c r="L22" s="177"/>
      <c r="M22" s="26" t="s">
        <v>12</v>
      </c>
      <c r="N22" s="27">
        <f>IF(ISNUMBER($G22),SUM(N18:N21),"")</f>
        <v>300</v>
      </c>
      <c r="O22" s="28">
        <f>IF(ISNUMBER($G22),SUM(O18:O21),"")</f>
        <v>123</v>
      </c>
      <c r="P22" s="28">
        <f>IF(ISNUMBER($G22),SUM(P18:P21),"")</f>
        <v>4</v>
      </c>
      <c r="Q22" s="29">
        <f>IF(SUM($G18:$G21)+SUM($Q18:$Q21)&gt;0,SUM(Q18:Q21),"")</f>
        <v>423</v>
      </c>
      <c r="R22" s="27">
        <f>IF(ISNUMBER($G22),SUM(R18:R21),"")</f>
        <v>2</v>
      </c>
      <c r="S22" s="179"/>
    </row>
    <row r="23" spans="1:19" ht="12.75" customHeight="1">
      <c r="A23" s="168" t="s">
        <v>92</v>
      </c>
      <c r="B23" s="169"/>
      <c r="C23" s="10">
        <v>1</v>
      </c>
      <c r="D23" s="11">
        <v>131</v>
      </c>
      <c r="E23" s="12">
        <v>61</v>
      </c>
      <c r="F23" s="12">
        <v>4</v>
      </c>
      <c r="G23" s="13">
        <f>IF(AND(ISBLANK(D23),ISBLANK(E23)),"",D23+E23)</f>
        <v>192</v>
      </c>
      <c r="H23" s="14">
        <f>IF(OR(ISNUMBER($G23),ISNUMBER($Q23)),(SIGN(N($G23)-N($Q23))+1)/2,"")</f>
        <v>0</v>
      </c>
      <c r="I23" s="15"/>
      <c r="K23" s="168" t="s">
        <v>91</v>
      </c>
      <c r="L23" s="169"/>
      <c r="M23" s="10">
        <v>1</v>
      </c>
      <c r="N23" s="11">
        <v>138</v>
      </c>
      <c r="O23" s="12">
        <v>77</v>
      </c>
      <c r="P23" s="12">
        <v>0</v>
      </c>
      <c r="Q23" s="13">
        <f>IF(AND(ISBLANK(N23),ISBLANK(O23)),"",N23+O23)</f>
        <v>215</v>
      </c>
      <c r="R23" s="14">
        <f>IF(ISNUMBER($H23),1-$H23,"")</f>
        <v>1</v>
      </c>
      <c r="S23" s="15"/>
    </row>
    <row r="24" spans="1:19" ht="12.75" customHeight="1">
      <c r="A24" s="170"/>
      <c r="B24" s="171"/>
      <c r="C24" s="16">
        <v>2</v>
      </c>
      <c r="D24" s="17">
        <v>123</v>
      </c>
      <c r="E24" s="18">
        <v>53</v>
      </c>
      <c r="F24" s="18">
        <v>6</v>
      </c>
      <c r="G24" s="19">
        <f>IF(AND(ISBLANK(D24),ISBLANK(E24)),"",D24+E24)</f>
        <v>176</v>
      </c>
      <c r="H24" s="20">
        <f>IF(OR(ISNUMBER($G24),ISNUMBER($Q24)),(SIGN(N($G24)-N($Q24))+1)/2,"")</f>
        <v>0</v>
      </c>
      <c r="I24" s="15"/>
      <c r="K24" s="170"/>
      <c r="L24" s="171"/>
      <c r="M24" s="16">
        <v>2</v>
      </c>
      <c r="N24" s="17">
        <v>147</v>
      </c>
      <c r="O24" s="18">
        <v>72</v>
      </c>
      <c r="P24" s="18">
        <v>1</v>
      </c>
      <c r="Q24" s="19">
        <f>IF(AND(ISBLANK(N24),ISBLANK(O24)),"",N24+O24)</f>
        <v>219</v>
      </c>
      <c r="R24" s="20">
        <f>IF(ISNUMBER($H24),1-$H24,"")</f>
        <v>1</v>
      </c>
      <c r="S24" s="15"/>
    </row>
    <row r="25" spans="1:19" ht="12.75" customHeight="1" thickBot="1">
      <c r="A25" s="172" t="s">
        <v>90</v>
      </c>
      <c r="B25" s="1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2" t="s">
        <v>89</v>
      </c>
      <c r="L25" s="1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4"/>
      <c r="B26" s="1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8">
        <f>IF(ISNUMBER(H27),(SIGN(1000*($H27-$R27)+$G27-$Q27)+1)/2,"")</f>
        <v>0</v>
      </c>
      <c r="K26" s="174"/>
      <c r="L26" s="1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8">
        <f>IF(ISNUMBER($I26),1-$I26,"")</f>
        <v>1</v>
      </c>
    </row>
    <row r="27" spans="1:19" ht="15.75" customHeight="1" thickBot="1">
      <c r="A27" s="176">
        <v>10598</v>
      </c>
      <c r="B27" s="177"/>
      <c r="C27" s="26" t="s">
        <v>12</v>
      </c>
      <c r="D27" s="27">
        <f>IF(ISNUMBER($G27),SUM(D23:D26),"")</f>
        <v>254</v>
      </c>
      <c r="E27" s="28">
        <f>IF(ISNUMBER($G27),SUM(E23:E26),"")</f>
        <v>114</v>
      </c>
      <c r="F27" s="28">
        <f>IF(ISNUMBER($G27),SUM(F23:F26),"")</f>
        <v>10</v>
      </c>
      <c r="G27" s="29">
        <f>IF(SUM($G23:$G26)+SUM($Q23:$Q26)&gt;0,SUM(G23:G26),"")</f>
        <v>368</v>
      </c>
      <c r="H27" s="27">
        <f>IF(ISNUMBER($G27),SUM(H23:H26),"")</f>
        <v>0</v>
      </c>
      <c r="I27" s="179"/>
      <c r="K27" s="176">
        <v>1457</v>
      </c>
      <c r="L27" s="177"/>
      <c r="M27" s="26" t="s">
        <v>12</v>
      </c>
      <c r="N27" s="27">
        <f>IF(ISNUMBER($G27),SUM(N23:N26),"")</f>
        <v>285</v>
      </c>
      <c r="O27" s="28">
        <f>IF(ISNUMBER($G27),SUM(O23:O26),"")</f>
        <v>149</v>
      </c>
      <c r="P27" s="28">
        <f>IF(ISNUMBER($G27),SUM(P23:P26),"")</f>
        <v>1</v>
      </c>
      <c r="Q27" s="29">
        <f>IF(SUM($G23:$G26)+SUM($Q23:$Q26)&gt;0,SUM(Q23:Q26),"")</f>
        <v>434</v>
      </c>
      <c r="R27" s="27">
        <f>IF(ISNUMBER($G27),SUM(R23:R26),"")</f>
        <v>2</v>
      </c>
      <c r="S27" s="179"/>
    </row>
    <row r="28" spans="1:19" ht="12.75" customHeight="1">
      <c r="A28" s="168"/>
      <c r="B28" s="16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8"/>
      <c r="L28" s="16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70"/>
      <c r="B29" s="17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70"/>
      <c r="L29" s="17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2"/>
      <c r="B30" s="1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2"/>
      <c r="L30" s="1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4"/>
      <c r="B31" s="1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8">
        <f>IF(ISNUMBER(H32),(SIGN(1000*($H32-$R32)+$G32-$Q32)+1)/2,"")</f>
      </c>
      <c r="K31" s="174"/>
      <c r="L31" s="1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8">
        <f>IF(ISNUMBER($I31),1-$I31,"")</f>
      </c>
    </row>
    <row r="32" spans="1:19" ht="15.75" customHeight="1" thickBot="1">
      <c r="A32" s="176"/>
      <c r="B32" s="17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9"/>
      <c r="K32" s="176"/>
      <c r="L32" s="17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9"/>
    </row>
    <row r="33" spans="1:19" ht="12.75" customHeight="1">
      <c r="A33" s="168"/>
      <c r="B33" s="16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8"/>
      <c r="L33" s="16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70"/>
      <c r="B34" s="17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70"/>
      <c r="L34" s="17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2"/>
      <c r="B35" s="1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2"/>
      <c r="L35" s="1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4"/>
      <c r="B36" s="1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8">
        <f>IF(ISNUMBER(H37),(SIGN(1000*($H37-$R37)+$G37-$Q37)+1)/2,"")</f>
      </c>
      <c r="K36" s="174"/>
      <c r="L36" s="1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8">
        <f>IF(ISNUMBER($I36),1-$I36,"")</f>
      </c>
    </row>
    <row r="37" spans="1:19" ht="15.75" customHeight="1" thickBot="1">
      <c r="A37" s="176"/>
      <c r="B37" s="17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9"/>
      <c r="K37" s="176"/>
      <c r="L37" s="17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1062</v>
      </c>
      <c r="E39" s="34">
        <f>IF(ISNUMBER($G39),SUM(E12,E17,E22,E27,E32,E37),"")</f>
        <v>477</v>
      </c>
      <c r="F39" s="34">
        <f>IF(ISNUMBER($G39),SUM(F12,F17,F22,F27,F32,F37),"")</f>
        <v>30</v>
      </c>
      <c r="G39" s="35">
        <f>IF(SUM($G$8:$G$37)+SUM($Q$8:$Q$37)&gt;0,SUM(G12,G17,G22,G27,G32,G37),"")</f>
        <v>1539</v>
      </c>
      <c r="H39" s="36">
        <f>IF(SUM($G$8:$G$37)+SUM($Q$8:$Q$37)&gt;0,SUM(H12,H17,H22,H27,H32,H37),"")</f>
        <v>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1164</v>
      </c>
      <c r="O39" s="34">
        <f>IF(ISNUMBER($G39),SUM(O12,O17,O22,O27,O32,O37),"")</f>
        <v>490</v>
      </c>
      <c r="P39" s="34">
        <f>IF(ISNUMBER($G39),SUM(P12,P17,P22,P27,P32,P37),"")</f>
        <v>22</v>
      </c>
      <c r="Q39" s="35">
        <f>IF(SUM($G$8:$G$37)+SUM($Q$8:$Q$37)&gt;0,SUM(Q12,Q17,Q22,Q27,Q32,Q37),"")</f>
        <v>1654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48" t="s">
        <v>88</v>
      </c>
      <c r="D41" s="148"/>
      <c r="E41" s="148"/>
      <c r="G41" s="164" t="s">
        <v>16</v>
      </c>
      <c r="H41" s="164"/>
      <c r="I41" s="40">
        <f>IF(ISNUMBER(I$39),SUM(I11,I16,I21,I26,I31,I36,I39),"")</f>
        <v>1</v>
      </c>
      <c r="K41" s="38"/>
      <c r="L41" s="39" t="s">
        <v>22</v>
      </c>
      <c r="M41" s="148" t="s">
        <v>87</v>
      </c>
      <c r="N41" s="148"/>
      <c r="O41" s="148"/>
      <c r="Q41" s="164" t="s">
        <v>16</v>
      </c>
      <c r="R41" s="164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149"/>
      <c r="D42" s="149"/>
      <c r="E42" s="149"/>
      <c r="G42" s="41"/>
      <c r="H42" s="41"/>
      <c r="I42" s="41"/>
      <c r="K42" s="38"/>
      <c r="L42" s="39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44" t="s">
        <v>86</v>
      </c>
      <c r="D43" s="144"/>
      <c r="E43" s="144"/>
      <c r="F43" s="144"/>
      <c r="G43" s="144"/>
      <c r="H43" s="144"/>
      <c r="I43" s="39"/>
      <c r="J43" s="39"/>
      <c r="K43" s="39" t="s">
        <v>25</v>
      </c>
      <c r="L43" s="150" t="s">
        <v>85</v>
      </c>
      <c r="M43" s="150"/>
      <c r="O43" s="39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Červené Pečky – TJ Sokol Benešov</v>
      </c>
    </row>
    <row r="46" spans="2:11" ht="19.5" customHeight="1">
      <c r="B46" s="2" t="s">
        <v>31</v>
      </c>
      <c r="C46" s="146" t="s">
        <v>84</v>
      </c>
      <c r="D46" s="147"/>
      <c r="I46" s="2" t="s">
        <v>33</v>
      </c>
      <c r="J46" s="147">
        <v>19</v>
      </c>
      <c r="K46" s="147"/>
    </row>
    <row r="47" spans="2:19" ht="19.5" customHeight="1">
      <c r="B47" s="2" t="s">
        <v>32</v>
      </c>
      <c r="C47" s="141">
        <v>0.5104166666666666</v>
      </c>
      <c r="D47" s="167"/>
      <c r="I47" s="2" t="s">
        <v>34</v>
      </c>
      <c r="J47" s="167">
        <v>4</v>
      </c>
      <c r="K47" s="167"/>
      <c r="P47" s="2" t="s">
        <v>35</v>
      </c>
      <c r="Q47" s="165">
        <v>41882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2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65"/>
      <c r="B66" s="66" t="s">
        <v>36</v>
      </c>
      <c r="C66" s="151" t="s">
        <v>83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" sqref="D1:I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54" t="s">
        <v>0</v>
      </c>
      <c r="C1" s="254"/>
      <c r="D1" s="240" t="s">
        <v>1</v>
      </c>
      <c r="E1" s="240"/>
      <c r="F1" s="240"/>
      <c r="G1" s="240"/>
      <c r="H1" s="240"/>
      <c r="I1" s="240"/>
      <c r="K1" s="100" t="s">
        <v>38</v>
      </c>
      <c r="L1" s="250" t="s">
        <v>82</v>
      </c>
      <c r="M1" s="250"/>
      <c r="N1" s="250"/>
      <c r="O1" s="251" t="s">
        <v>37</v>
      </c>
      <c r="P1" s="251"/>
      <c r="Q1" s="252">
        <v>41335</v>
      </c>
      <c r="R1" s="253"/>
      <c r="S1" s="253"/>
    </row>
    <row r="2" spans="2:3" ht="6" customHeight="1" thickBot="1">
      <c r="B2" s="255"/>
      <c r="C2" s="255"/>
    </row>
    <row r="3" spans="1:19" ht="19.5" customHeight="1" thickBot="1">
      <c r="A3" s="140" t="s">
        <v>2</v>
      </c>
      <c r="B3" s="247" t="s">
        <v>82</v>
      </c>
      <c r="C3" s="248"/>
      <c r="D3" s="248"/>
      <c r="E3" s="248"/>
      <c r="F3" s="248"/>
      <c r="G3" s="248"/>
      <c r="H3" s="248"/>
      <c r="I3" s="249"/>
      <c r="K3" s="140" t="s">
        <v>3</v>
      </c>
      <c r="L3" s="247" t="s">
        <v>81</v>
      </c>
      <c r="M3" s="248"/>
      <c r="N3" s="248"/>
      <c r="O3" s="248"/>
      <c r="P3" s="248"/>
      <c r="Q3" s="248"/>
      <c r="R3" s="248"/>
      <c r="S3" s="249"/>
    </row>
    <row r="4" ht="4.5" customHeight="1" thickBot="1"/>
    <row r="5" spans="1:19" ht="12.75" customHeight="1">
      <c r="A5" s="241" t="s">
        <v>4</v>
      </c>
      <c r="B5" s="242"/>
      <c r="C5" s="245" t="s">
        <v>5</v>
      </c>
      <c r="D5" s="256" t="s">
        <v>6</v>
      </c>
      <c r="E5" s="257"/>
      <c r="F5" s="257"/>
      <c r="G5" s="258"/>
      <c r="H5" s="259" t="s">
        <v>7</v>
      </c>
      <c r="I5" s="260"/>
      <c r="K5" s="241" t="s">
        <v>4</v>
      </c>
      <c r="L5" s="242"/>
      <c r="M5" s="245" t="s">
        <v>5</v>
      </c>
      <c r="N5" s="256" t="s">
        <v>6</v>
      </c>
      <c r="O5" s="257"/>
      <c r="P5" s="257"/>
      <c r="Q5" s="258"/>
      <c r="R5" s="259" t="s">
        <v>7</v>
      </c>
      <c r="S5" s="260"/>
    </row>
    <row r="6" spans="1:19" ht="12.75" customHeight="1" thickBot="1">
      <c r="A6" s="243" t="s">
        <v>8</v>
      </c>
      <c r="B6" s="244"/>
      <c r="C6" s="24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43" t="s">
        <v>8</v>
      </c>
      <c r="L6" s="244"/>
      <c r="M6" s="24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4" t="s">
        <v>80</v>
      </c>
      <c r="B8" s="225"/>
      <c r="C8" s="133">
        <v>1</v>
      </c>
      <c r="D8" s="132">
        <v>140</v>
      </c>
      <c r="E8" s="131">
        <v>45</v>
      </c>
      <c r="F8" s="131">
        <v>7</v>
      </c>
      <c r="G8" s="130">
        <f>IF(AND(ISBLANK(D8),ISBLANK(E8)),"",D8+E8)</f>
        <v>185</v>
      </c>
      <c r="H8" s="129">
        <f>IF(OR(ISNUMBER($G8),ISNUMBER($Q8)),(SIGN(N($G8)-N($Q8))+1)/2,"")</f>
        <v>0</v>
      </c>
      <c r="I8" s="123"/>
      <c r="K8" s="224" t="s">
        <v>79</v>
      </c>
      <c r="L8" s="225"/>
      <c r="M8" s="133">
        <v>1</v>
      </c>
      <c r="N8" s="132">
        <v>126</v>
      </c>
      <c r="O8" s="131">
        <v>67</v>
      </c>
      <c r="P8" s="131">
        <v>3</v>
      </c>
      <c r="Q8" s="130">
        <f>IF(AND(ISBLANK(N8),ISBLANK(O8)),"",N8+O8)</f>
        <v>193</v>
      </c>
      <c r="R8" s="129">
        <f>IF(ISNUMBER($H8),1-$H8,"")</f>
        <v>1</v>
      </c>
      <c r="S8" s="123"/>
    </row>
    <row r="9" spans="1:19" ht="12.75" customHeight="1">
      <c r="A9" s="226"/>
      <c r="B9" s="227"/>
      <c r="C9" s="128">
        <v>2</v>
      </c>
      <c r="D9" s="127">
        <v>134</v>
      </c>
      <c r="E9" s="126">
        <v>50</v>
      </c>
      <c r="F9" s="126">
        <v>6</v>
      </c>
      <c r="G9" s="125">
        <f>IF(AND(ISBLANK(D9),ISBLANK(E9)),"",D9+E9)</f>
        <v>184</v>
      </c>
      <c r="H9" s="124">
        <f>IF(OR(ISNUMBER($G9),ISNUMBER($Q9)),(SIGN(N($G9)-N($Q9))+1)/2,"")</f>
        <v>0</v>
      </c>
      <c r="I9" s="123"/>
      <c r="K9" s="226"/>
      <c r="L9" s="227"/>
      <c r="M9" s="128">
        <v>2</v>
      </c>
      <c r="N9" s="127">
        <v>141</v>
      </c>
      <c r="O9" s="126">
        <v>88</v>
      </c>
      <c r="P9" s="126">
        <v>1</v>
      </c>
      <c r="Q9" s="125">
        <f>IF(AND(ISBLANK(N9),ISBLANK(O9)),"",N9+O9)</f>
        <v>229</v>
      </c>
      <c r="R9" s="124">
        <f>IF(ISNUMBER($H9),1-$H9,"")</f>
        <v>1</v>
      </c>
      <c r="S9" s="123"/>
    </row>
    <row r="10" spans="1:19" ht="12.75" customHeight="1" thickBot="1">
      <c r="A10" s="228" t="s">
        <v>78</v>
      </c>
      <c r="B10" s="229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28" t="s">
        <v>56</v>
      </c>
      <c r="L10" s="229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0"/>
      <c r="B11" s="231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238">
        <f>IF(ISNUMBER(H12),(SIGN(1000*($H12-$R12)+$G12-$Q12)+1)/2,"")</f>
        <v>0</v>
      </c>
      <c r="K11" s="230"/>
      <c r="L11" s="231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238">
        <f>IF(ISNUMBER($I11),1-$I11,"")</f>
        <v>1</v>
      </c>
    </row>
    <row r="12" spans="1:19" ht="15.75" customHeight="1" thickBot="1">
      <c r="A12" s="232">
        <v>18279</v>
      </c>
      <c r="B12" s="233"/>
      <c r="C12" s="117" t="s">
        <v>12</v>
      </c>
      <c r="D12" s="114">
        <f>IF(ISNUMBER($G12),SUM(D8:D11),"")</f>
        <v>274</v>
      </c>
      <c r="E12" s="116">
        <f>IF(ISNUMBER($G12),SUM(E8:E11),"")</f>
        <v>95</v>
      </c>
      <c r="F12" s="116">
        <f>IF(ISNUMBER($G12),SUM(F8:F11),"")</f>
        <v>13</v>
      </c>
      <c r="G12" s="115">
        <f>IF(SUM($G8:$G11)+SUM($Q8:$Q11)&gt;0,SUM(G8:G11),"")</f>
        <v>369</v>
      </c>
      <c r="H12" s="114">
        <f>IF(ISNUMBER($G12),SUM(H8:H11),"")</f>
        <v>0</v>
      </c>
      <c r="I12" s="239"/>
      <c r="K12" s="232">
        <v>17821</v>
      </c>
      <c r="L12" s="233"/>
      <c r="M12" s="117" t="s">
        <v>12</v>
      </c>
      <c r="N12" s="114">
        <f>IF(ISNUMBER($G12),SUM(N8:N11),"")</f>
        <v>267</v>
      </c>
      <c r="O12" s="116">
        <f>IF(ISNUMBER($G12),SUM(O8:O11),"")</f>
        <v>155</v>
      </c>
      <c r="P12" s="116">
        <f>IF(ISNUMBER($G12),SUM(P8:P11),"")</f>
        <v>4</v>
      </c>
      <c r="Q12" s="115">
        <f>IF(SUM($G8:$G11)+SUM($Q8:$Q11)&gt;0,SUM(Q8:Q11),"")</f>
        <v>422</v>
      </c>
      <c r="R12" s="114">
        <f>IF(ISNUMBER($G12),SUM(R8:R11),"")</f>
        <v>2</v>
      </c>
      <c r="S12" s="239"/>
    </row>
    <row r="13" spans="1:19" ht="12.75" customHeight="1">
      <c r="A13" s="224" t="s">
        <v>77</v>
      </c>
      <c r="B13" s="225"/>
      <c r="C13" s="133">
        <v>1</v>
      </c>
      <c r="D13" s="132">
        <v>142</v>
      </c>
      <c r="E13" s="131">
        <v>63</v>
      </c>
      <c r="F13" s="131">
        <v>5</v>
      </c>
      <c r="G13" s="130">
        <f>IF(AND(ISBLANK(D13),ISBLANK(E13)),"",D13+E13)</f>
        <v>205</v>
      </c>
      <c r="H13" s="129">
        <f>IF(OR(ISNUMBER($G13),ISNUMBER($Q13)),(SIGN(N($G13)-N($Q13))+1)/2,"")</f>
        <v>0</v>
      </c>
      <c r="I13" s="123"/>
      <c r="K13" s="224" t="s">
        <v>76</v>
      </c>
      <c r="L13" s="225"/>
      <c r="M13" s="133">
        <v>1</v>
      </c>
      <c r="N13" s="132">
        <v>156</v>
      </c>
      <c r="O13" s="131">
        <v>53</v>
      </c>
      <c r="P13" s="131">
        <v>5</v>
      </c>
      <c r="Q13" s="130">
        <f>IF(AND(ISBLANK(N13),ISBLANK(O13)),"",N13+O13)</f>
        <v>209</v>
      </c>
      <c r="R13" s="129">
        <f>IF(ISNUMBER($H13),1-$H13,"")</f>
        <v>1</v>
      </c>
      <c r="S13" s="123"/>
    </row>
    <row r="14" spans="1:19" ht="12.75" customHeight="1">
      <c r="A14" s="226"/>
      <c r="B14" s="227"/>
      <c r="C14" s="128">
        <v>2</v>
      </c>
      <c r="D14" s="127">
        <v>149</v>
      </c>
      <c r="E14" s="126">
        <v>53</v>
      </c>
      <c r="F14" s="126">
        <v>5</v>
      </c>
      <c r="G14" s="125">
        <f>IF(AND(ISBLANK(D14),ISBLANK(E14)),"",D14+E14)</f>
        <v>202</v>
      </c>
      <c r="H14" s="124">
        <f>IF(OR(ISNUMBER($G14),ISNUMBER($Q14)),(SIGN(N($G14)-N($Q14))+1)/2,"")</f>
        <v>0</v>
      </c>
      <c r="I14" s="123"/>
      <c r="K14" s="226"/>
      <c r="L14" s="227"/>
      <c r="M14" s="128">
        <v>2</v>
      </c>
      <c r="N14" s="127">
        <v>152</v>
      </c>
      <c r="O14" s="126">
        <v>80</v>
      </c>
      <c r="P14" s="126">
        <v>4</v>
      </c>
      <c r="Q14" s="125">
        <f>IF(AND(ISBLANK(N14),ISBLANK(O14)),"",N14+O14)</f>
        <v>232</v>
      </c>
      <c r="R14" s="124">
        <f>IF(ISNUMBER($H14),1-$H14,"")</f>
        <v>1</v>
      </c>
      <c r="S14" s="123"/>
    </row>
    <row r="15" spans="1:19" ht="12.75" customHeight="1" thickBot="1">
      <c r="A15" s="228" t="s">
        <v>75</v>
      </c>
      <c r="B15" s="229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28" t="s">
        <v>74</v>
      </c>
      <c r="L15" s="229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0"/>
      <c r="B16" s="231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238">
        <f>IF(ISNUMBER(H17),(SIGN(1000*($H17-$R17)+$G17-$Q17)+1)/2,"")</f>
        <v>0</v>
      </c>
      <c r="K16" s="230"/>
      <c r="L16" s="231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238">
        <f>IF(ISNUMBER($I16),1-$I16,"")</f>
        <v>1</v>
      </c>
    </row>
    <row r="17" spans="1:19" ht="15.75" customHeight="1" thickBot="1">
      <c r="A17" s="232">
        <v>3638</v>
      </c>
      <c r="B17" s="233"/>
      <c r="C17" s="117" t="s">
        <v>12</v>
      </c>
      <c r="D17" s="114">
        <f>IF(ISNUMBER($G17),SUM(D13:D16),"")</f>
        <v>291</v>
      </c>
      <c r="E17" s="116">
        <f>IF(ISNUMBER($G17),SUM(E13:E16),"")</f>
        <v>116</v>
      </c>
      <c r="F17" s="116">
        <f>IF(ISNUMBER($G17),SUM(F13:F16),"")</f>
        <v>10</v>
      </c>
      <c r="G17" s="115">
        <f>IF(SUM($G13:$G16)+SUM($Q13:$Q16)&gt;0,SUM(G13:G16),"")</f>
        <v>407</v>
      </c>
      <c r="H17" s="114">
        <f>IF(ISNUMBER($G17),SUM(H13:H16),"")</f>
        <v>0</v>
      </c>
      <c r="I17" s="239"/>
      <c r="K17" s="232">
        <v>13164</v>
      </c>
      <c r="L17" s="233"/>
      <c r="M17" s="117" t="s">
        <v>12</v>
      </c>
      <c r="N17" s="114">
        <f>IF(ISNUMBER($G17),SUM(N13:N16),"")</f>
        <v>308</v>
      </c>
      <c r="O17" s="116">
        <f>IF(ISNUMBER($G17),SUM(O13:O16),"")</f>
        <v>133</v>
      </c>
      <c r="P17" s="116">
        <f>IF(ISNUMBER($G17),SUM(P13:P16),"")</f>
        <v>9</v>
      </c>
      <c r="Q17" s="115">
        <f>IF(SUM($G13:$G16)+SUM($Q13:$Q16)&gt;0,SUM(Q13:Q16),"")</f>
        <v>441</v>
      </c>
      <c r="R17" s="114">
        <f>IF(ISNUMBER($G17),SUM(R13:R16),"")</f>
        <v>2</v>
      </c>
      <c r="S17" s="239"/>
    </row>
    <row r="18" spans="1:19" ht="12.75" customHeight="1">
      <c r="A18" s="224" t="s">
        <v>73</v>
      </c>
      <c r="B18" s="225"/>
      <c r="C18" s="133">
        <v>1</v>
      </c>
      <c r="D18" s="132">
        <v>155</v>
      </c>
      <c r="E18" s="131">
        <v>80</v>
      </c>
      <c r="F18" s="131">
        <v>1</v>
      </c>
      <c r="G18" s="130">
        <f>IF(AND(ISBLANK(D18),ISBLANK(E18)),"",D18+E18)</f>
        <v>235</v>
      </c>
      <c r="H18" s="129">
        <f>IF(OR(ISNUMBER($G18),ISNUMBER($Q18)),(SIGN(N($G18)-N($Q18))+1)/2,"")</f>
        <v>1</v>
      </c>
      <c r="I18" s="123"/>
      <c r="K18" s="224" t="s">
        <v>72</v>
      </c>
      <c r="L18" s="225"/>
      <c r="M18" s="133">
        <v>1</v>
      </c>
      <c r="N18" s="132">
        <v>149</v>
      </c>
      <c r="O18" s="131">
        <v>63</v>
      </c>
      <c r="P18" s="131">
        <v>2</v>
      </c>
      <c r="Q18" s="130">
        <f>IF(AND(ISBLANK(N18),ISBLANK(O18)),"",N18+O18)</f>
        <v>212</v>
      </c>
      <c r="R18" s="129">
        <f>IF(ISNUMBER($H18),1-$H18,"")</f>
        <v>0</v>
      </c>
      <c r="S18" s="123"/>
    </row>
    <row r="19" spans="1:19" ht="12.75" customHeight="1">
      <c r="A19" s="226"/>
      <c r="B19" s="227"/>
      <c r="C19" s="128">
        <v>2</v>
      </c>
      <c r="D19" s="127">
        <v>151</v>
      </c>
      <c r="E19" s="126">
        <v>69</v>
      </c>
      <c r="F19" s="126">
        <v>0</v>
      </c>
      <c r="G19" s="125">
        <f>IF(AND(ISBLANK(D19),ISBLANK(E19)),"",D19+E19)</f>
        <v>220</v>
      </c>
      <c r="H19" s="124">
        <f>IF(OR(ISNUMBER($G19),ISNUMBER($Q19)),(SIGN(N($G19)-N($Q19))+1)/2,"")</f>
        <v>1</v>
      </c>
      <c r="I19" s="123"/>
      <c r="K19" s="226"/>
      <c r="L19" s="227"/>
      <c r="M19" s="128">
        <v>2</v>
      </c>
      <c r="N19" s="127">
        <v>144</v>
      </c>
      <c r="O19" s="126">
        <v>47</v>
      </c>
      <c r="P19" s="126">
        <v>6</v>
      </c>
      <c r="Q19" s="125">
        <f>IF(AND(ISBLANK(N19),ISBLANK(O19)),"",N19+O19)</f>
        <v>191</v>
      </c>
      <c r="R19" s="124">
        <f>IF(ISNUMBER($H19),1-$H19,"")</f>
        <v>0</v>
      </c>
      <c r="S19" s="123"/>
    </row>
    <row r="20" spans="1:19" ht="12.75" customHeight="1" thickBot="1">
      <c r="A20" s="228" t="s">
        <v>68</v>
      </c>
      <c r="B20" s="229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28" t="s">
        <v>71</v>
      </c>
      <c r="L20" s="229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0"/>
      <c r="B21" s="231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238">
        <f>IF(ISNUMBER(H22),(SIGN(1000*($H22-$R22)+$G22-$Q22)+1)/2,"")</f>
        <v>1</v>
      </c>
      <c r="K21" s="230"/>
      <c r="L21" s="231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238">
        <f>IF(ISNUMBER($I21),1-$I21,"")</f>
        <v>0</v>
      </c>
    </row>
    <row r="22" spans="1:19" ht="15.75" customHeight="1" thickBot="1">
      <c r="A22" s="232">
        <v>5282</v>
      </c>
      <c r="B22" s="233"/>
      <c r="C22" s="117" t="s">
        <v>12</v>
      </c>
      <c r="D22" s="114">
        <f>IF(ISNUMBER($G22),SUM(D18:D21),"")</f>
        <v>306</v>
      </c>
      <c r="E22" s="116">
        <f>IF(ISNUMBER($G22),SUM(E18:E21),"")</f>
        <v>149</v>
      </c>
      <c r="F22" s="116">
        <f>IF(ISNUMBER($G22),SUM(F18:F21),"")</f>
        <v>1</v>
      </c>
      <c r="G22" s="115">
        <f>IF(SUM($G18:$G21)+SUM($Q18:$Q21)&gt;0,SUM(G18:G21),"")</f>
        <v>455</v>
      </c>
      <c r="H22" s="114">
        <f>IF(ISNUMBER($G22),SUM(H18:H21),"")</f>
        <v>2</v>
      </c>
      <c r="I22" s="239"/>
      <c r="K22" s="232">
        <v>16825</v>
      </c>
      <c r="L22" s="233"/>
      <c r="M22" s="117" t="s">
        <v>12</v>
      </c>
      <c r="N22" s="114">
        <f>IF(ISNUMBER($G22),SUM(N18:N21),"")</f>
        <v>293</v>
      </c>
      <c r="O22" s="116">
        <f>IF(ISNUMBER($G22),SUM(O18:O21),"")</f>
        <v>110</v>
      </c>
      <c r="P22" s="116">
        <f>IF(ISNUMBER($G22),SUM(P18:P21),"")</f>
        <v>8</v>
      </c>
      <c r="Q22" s="115">
        <f>IF(SUM($G18:$G21)+SUM($Q18:$Q21)&gt;0,SUM(Q18:Q21),"")</f>
        <v>403</v>
      </c>
      <c r="R22" s="114">
        <f>IF(ISNUMBER($G22),SUM(R18:R21),"")</f>
        <v>0</v>
      </c>
      <c r="S22" s="239"/>
    </row>
    <row r="23" spans="1:19" ht="12.75" customHeight="1">
      <c r="A23" s="224" t="s">
        <v>70</v>
      </c>
      <c r="B23" s="225"/>
      <c r="C23" s="133">
        <v>1</v>
      </c>
      <c r="D23" s="132">
        <v>161</v>
      </c>
      <c r="E23" s="131">
        <v>77</v>
      </c>
      <c r="F23" s="131">
        <v>1</v>
      </c>
      <c r="G23" s="130">
        <f>IF(AND(ISBLANK(D23),ISBLANK(E23)),"",D23+E23)</f>
        <v>238</v>
      </c>
      <c r="H23" s="129">
        <f>IF(OR(ISNUMBER($G23),ISNUMBER($Q23)),(SIGN(N($G23)-N($Q23))+1)/2,"")</f>
        <v>1</v>
      </c>
      <c r="I23" s="123"/>
      <c r="K23" s="224" t="s">
        <v>69</v>
      </c>
      <c r="L23" s="225"/>
      <c r="M23" s="133">
        <v>1</v>
      </c>
      <c r="N23" s="132">
        <v>151</v>
      </c>
      <c r="O23" s="131">
        <v>71</v>
      </c>
      <c r="P23" s="131">
        <v>4</v>
      </c>
      <c r="Q23" s="130">
        <f>IF(AND(ISBLANK(N23),ISBLANK(O23)),"",N23+O23)</f>
        <v>222</v>
      </c>
      <c r="R23" s="129">
        <f>IF(ISNUMBER($H23),1-$H23,"")</f>
        <v>0</v>
      </c>
      <c r="S23" s="123"/>
    </row>
    <row r="24" spans="1:19" ht="12.75" customHeight="1">
      <c r="A24" s="226"/>
      <c r="B24" s="227"/>
      <c r="C24" s="128">
        <v>2</v>
      </c>
      <c r="D24" s="127">
        <v>135</v>
      </c>
      <c r="E24" s="126">
        <v>72</v>
      </c>
      <c r="F24" s="126">
        <v>0</v>
      </c>
      <c r="G24" s="125">
        <f>IF(AND(ISBLANK(D24),ISBLANK(E24)),"",D24+E24)</f>
        <v>207</v>
      </c>
      <c r="H24" s="124">
        <f>IF(OR(ISNUMBER($G24),ISNUMBER($Q24)),(SIGN(N($G24)-N($Q24))+1)/2,"")</f>
        <v>1</v>
      </c>
      <c r="I24" s="123"/>
      <c r="K24" s="226"/>
      <c r="L24" s="227"/>
      <c r="M24" s="128">
        <v>2</v>
      </c>
      <c r="N24" s="127">
        <v>124</v>
      </c>
      <c r="O24" s="126">
        <v>81</v>
      </c>
      <c r="P24" s="126">
        <v>1</v>
      </c>
      <c r="Q24" s="125">
        <f>IF(AND(ISBLANK(N24),ISBLANK(O24)),"",N24+O24)</f>
        <v>205</v>
      </c>
      <c r="R24" s="124">
        <f>IF(ISNUMBER($H24),1-$H24,"")</f>
        <v>0</v>
      </c>
      <c r="S24" s="123"/>
    </row>
    <row r="25" spans="1:19" ht="12.75" customHeight="1" thickBot="1">
      <c r="A25" s="228" t="s">
        <v>68</v>
      </c>
      <c r="B25" s="229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28" t="s">
        <v>67</v>
      </c>
      <c r="L25" s="229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0"/>
      <c r="B26" s="231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238">
        <f>IF(ISNUMBER(H27),(SIGN(1000*($H27-$R27)+$G27-$Q27)+1)/2,"")</f>
        <v>1</v>
      </c>
      <c r="K26" s="230"/>
      <c r="L26" s="231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238">
        <f>IF(ISNUMBER($I26),1-$I26,"")</f>
        <v>0</v>
      </c>
    </row>
    <row r="27" spans="1:19" ht="15.75" customHeight="1" thickBot="1">
      <c r="A27" s="232">
        <v>4592</v>
      </c>
      <c r="B27" s="233"/>
      <c r="C27" s="117" t="s">
        <v>12</v>
      </c>
      <c r="D27" s="114">
        <f>IF(ISNUMBER($G27),SUM(D23:D26),"")</f>
        <v>296</v>
      </c>
      <c r="E27" s="116">
        <f>IF(ISNUMBER($G27),SUM(E23:E26),"")</f>
        <v>149</v>
      </c>
      <c r="F27" s="116">
        <f>IF(ISNUMBER($G27),SUM(F23:F26),"")</f>
        <v>1</v>
      </c>
      <c r="G27" s="115">
        <f>IF(SUM($G23:$G26)+SUM($Q23:$Q26)&gt;0,SUM(G23:G26),"")</f>
        <v>445</v>
      </c>
      <c r="H27" s="114">
        <f>IF(ISNUMBER($G27),SUM(H23:H26),"")</f>
        <v>2</v>
      </c>
      <c r="I27" s="239"/>
      <c r="K27" s="232">
        <v>14364</v>
      </c>
      <c r="L27" s="233"/>
      <c r="M27" s="117" t="s">
        <v>12</v>
      </c>
      <c r="N27" s="114">
        <f>IF(ISNUMBER($G27),SUM(N23:N26),"")</f>
        <v>275</v>
      </c>
      <c r="O27" s="116">
        <f>IF(ISNUMBER($G27),SUM(O23:O26),"")</f>
        <v>152</v>
      </c>
      <c r="P27" s="116">
        <f>IF(ISNUMBER($G27),SUM(P23:P26),"")</f>
        <v>5</v>
      </c>
      <c r="Q27" s="115">
        <f>IF(SUM($G23:$G26)+SUM($Q23:$Q26)&gt;0,SUM(Q23:Q26),"")</f>
        <v>427</v>
      </c>
      <c r="R27" s="114">
        <f>IF(ISNUMBER($G27),SUM(R23:R26),"")</f>
        <v>0</v>
      </c>
      <c r="S27" s="239"/>
    </row>
    <row r="28" spans="1:19" ht="12.75" customHeight="1">
      <c r="A28" s="224"/>
      <c r="B28" s="225"/>
      <c r="C28" s="133">
        <v>1</v>
      </c>
      <c r="D28" s="132"/>
      <c r="E28" s="131"/>
      <c r="F28" s="131"/>
      <c r="G28" s="130">
        <f>IF(AND(ISBLANK(D28),ISBLANK(E28)),"",D28+E28)</f>
      </c>
      <c r="H28" s="129">
        <f>IF(OR(ISNUMBER($G28),ISNUMBER($Q28)),(SIGN(N($G28)-N($Q28))+1)/2,"")</f>
      </c>
      <c r="I28" s="123"/>
      <c r="K28" s="224"/>
      <c r="L28" s="225"/>
      <c r="M28" s="133">
        <v>1</v>
      </c>
      <c r="N28" s="132"/>
      <c r="O28" s="131"/>
      <c r="P28" s="131"/>
      <c r="Q28" s="130">
        <f>IF(AND(ISBLANK(N28),ISBLANK(O28)),"",N28+O28)</f>
      </c>
      <c r="R28" s="129">
        <f>IF(ISNUMBER($H28),1-$H28,"")</f>
      </c>
      <c r="S28" s="123"/>
    </row>
    <row r="29" spans="1:19" ht="12.75" customHeight="1">
      <c r="A29" s="226"/>
      <c r="B29" s="227"/>
      <c r="C29" s="128">
        <v>2</v>
      </c>
      <c r="D29" s="127"/>
      <c r="E29" s="126"/>
      <c r="F29" s="126"/>
      <c r="G29" s="125">
        <f>IF(AND(ISBLANK(D29),ISBLANK(E29)),"",D29+E29)</f>
      </c>
      <c r="H29" s="124">
        <f>IF(OR(ISNUMBER($G29),ISNUMBER($Q29)),(SIGN(N($G29)-N($Q29))+1)/2,"")</f>
      </c>
      <c r="I29" s="123"/>
      <c r="K29" s="226"/>
      <c r="L29" s="227"/>
      <c r="M29" s="128">
        <v>2</v>
      </c>
      <c r="N29" s="127"/>
      <c r="O29" s="126"/>
      <c r="P29" s="126"/>
      <c r="Q29" s="125">
        <f>IF(AND(ISBLANK(N29),ISBLANK(O29)),"",N29+O29)</f>
      </c>
      <c r="R29" s="124">
        <f>IF(ISNUMBER($H29),1-$H29,"")</f>
      </c>
      <c r="S29" s="123"/>
    </row>
    <row r="30" spans="1:19" ht="12.75" customHeight="1" thickBot="1">
      <c r="A30" s="228"/>
      <c r="B30" s="229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28"/>
      <c r="L30" s="229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0"/>
      <c r="B31" s="231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238">
        <f>IF(ISNUMBER(H32),(SIGN(1000*($H32-$R32)+$G32-$Q32)+1)/2,"")</f>
      </c>
      <c r="K31" s="230"/>
      <c r="L31" s="231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238">
        <f>IF(ISNUMBER($I31),1-$I31,"")</f>
      </c>
    </row>
    <row r="32" spans="1:19" ht="15.75" customHeight="1" thickBot="1">
      <c r="A32" s="232"/>
      <c r="B32" s="233"/>
      <c r="C32" s="117" t="s">
        <v>12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239"/>
      <c r="K32" s="232"/>
      <c r="L32" s="233"/>
      <c r="M32" s="117" t="s">
        <v>12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239"/>
    </row>
    <row r="33" spans="1:19" ht="12.75" customHeight="1">
      <c r="A33" s="224"/>
      <c r="B33" s="225"/>
      <c r="C33" s="133">
        <v>1</v>
      </c>
      <c r="D33" s="132"/>
      <c r="E33" s="131"/>
      <c r="F33" s="131"/>
      <c r="G33" s="130">
        <f>IF(AND(ISBLANK(D33),ISBLANK(E33)),"",D33+E33)</f>
      </c>
      <c r="H33" s="129">
        <f>IF(OR(ISNUMBER($G33),ISNUMBER($Q33)),(SIGN(N($G33)-N($Q33))+1)/2,"")</f>
      </c>
      <c r="I33" s="123"/>
      <c r="K33" s="224"/>
      <c r="L33" s="225"/>
      <c r="M33" s="133">
        <v>1</v>
      </c>
      <c r="N33" s="132"/>
      <c r="O33" s="131"/>
      <c r="P33" s="131"/>
      <c r="Q33" s="130">
        <f>IF(AND(ISBLANK(N33),ISBLANK(O33)),"",N33+O33)</f>
      </c>
      <c r="R33" s="129">
        <f>IF(ISNUMBER($H33),1-$H33,"")</f>
      </c>
      <c r="S33" s="123"/>
    </row>
    <row r="34" spans="1:19" ht="12.75" customHeight="1">
      <c r="A34" s="226"/>
      <c r="B34" s="227"/>
      <c r="C34" s="128">
        <v>2</v>
      </c>
      <c r="D34" s="127"/>
      <c r="E34" s="126"/>
      <c r="F34" s="126"/>
      <c r="G34" s="125">
        <f>IF(AND(ISBLANK(D34),ISBLANK(E34)),"",D34+E34)</f>
      </c>
      <c r="H34" s="124">
        <f>IF(OR(ISNUMBER($G34),ISNUMBER($Q34)),(SIGN(N($G34)-N($Q34))+1)/2,"")</f>
      </c>
      <c r="I34" s="123"/>
      <c r="K34" s="226"/>
      <c r="L34" s="227"/>
      <c r="M34" s="128">
        <v>2</v>
      </c>
      <c r="N34" s="127"/>
      <c r="O34" s="126"/>
      <c r="P34" s="126"/>
      <c r="Q34" s="125">
        <f>IF(AND(ISBLANK(N34),ISBLANK(O34)),"",N34+O34)</f>
      </c>
      <c r="R34" s="124">
        <f>IF(ISNUMBER($H34),1-$H34,"")</f>
      </c>
      <c r="S34" s="123"/>
    </row>
    <row r="35" spans="1:19" ht="12.75" customHeight="1" thickBot="1">
      <c r="A35" s="228"/>
      <c r="B35" s="229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28"/>
      <c r="L35" s="229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0"/>
      <c r="B36" s="231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238">
        <f>IF(ISNUMBER(H37),(SIGN(1000*($H37-$R37)+$G37-$Q37)+1)/2,"")</f>
      </c>
      <c r="K36" s="230"/>
      <c r="L36" s="231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238">
        <f>IF(ISNUMBER($I36),1-$I36,"")</f>
      </c>
    </row>
    <row r="37" spans="1:19" ht="15.75" customHeight="1" thickBot="1">
      <c r="A37" s="232"/>
      <c r="B37" s="233"/>
      <c r="C37" s="117" t="s">
        <v>12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239"/>
      <c r="K37" s="232"/>
      <c r="L37" s="233"/>
      <c r="M37" s="117" t="s">
        <v>12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23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1167</v>
      </c>
      <c r="E39" s="109">
        <f>IF(ISNUMBER($G39),SUM(E12,E17,E22,E27,E32,E37),"")</f>
        <v>509</v>
      </c>
      <c r="F39" s="109">
        <f>IF(ISNUMBER($G39),SUM(F12,F17,F22,F27,F32,F37),"")</f>
        <v>25</v>
      </c>
      <c r="G39" s="108">
        <f>IF(SUM($G$8:$G$37)+SUM($Q$8:$Q$37)&gt;0,SUM(G12,G17,G22,G27,G32,G37),"")</f>
        <v>1676</v>
      </c>
      <c r="H39" s="107">
        <f>IF(SUM($G$8:$G$37)+SUM($Q$8:$Q$37)&gt;0,SUM(H12,H17,H22,H27,H32,H37),"")</f>
        <v>4</v>
      </c>
      <c r="I39" s="106">
        <f>IF(ISNUMBER($G39),(SIGN($G39-$Q39)+1)/IF(COUNT(I$11,I$16,I$21,I$26,I$31,I$36)&gt;3,1,2),"")</f>
        <v>0</v>
      </c>
      <c r="K39" s="113"/>
      <c r="L39" s="112"/>
      <c r="M39" s="111" t="s">
        <v>15</v>
      </c>
      <c r="N39" s="110">
        <f>IF(ISNUMBER($G39),SUM(N12,N17,N22,N27,N32,N37),"")</f>
        <v>1143</v>
      </c>
      <c r="O39" s="109">
        <f>IF(ISNUMBER($G39),SUM(O12,O17,O22,O27,O32,O37),"")</f>
        <v>550</v>
      </c>
      <c r="P39" s="109">
        <f>IF(ISNUMBER($G39),SUM(P12,P17,P22,P27,P32,P37),"")</f>
        <v>26</v>
      </c>
      <c r="Q39" s="108">
        <f>IF(SUM($G$8:$G$37)+SUM($Q$8:$Q$37)&gt;0,SUM(Q12,Q17,Q22,Q27,Q32,Q37),"")</f>
        <v>1693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22</v>
      </c>
      <c r="C41" s="201" t="s">
        <v>66</v>
      </c>
      <c r="D41" s="201"/>
      <c r="E41" s="201"/>
      <c r="G41" s="206" t="s">
        <v>16</v>
      </c>
      <c r="H41" s="206"/>
      <c r="I41" s="105">
        <f>IF(ISNUMBER(I$39),SUM(I11,I16,I21,I26,I31,I36,I39),"")</f>
        <v>2</v>
      </c>
      <c r="K41" s="102"/>
      <c r="L41" s="103" t="s">
        <v>22</v>
      </c>
      <c r="M41" s="201" t="s">
        <v>65</v>
      </c>
      <c r="N41" s="201"/>
      <c r="O41" s="201"/>
      <c r="Q41" s="206" t="s">
        <v>16</v>
      </c>
      <c r="R41" s="206"/>
      <c r="S41" s="105">
        <f>IF(ISNUMBER(S$39),SUM(S11,S16,S21,S26,S31,S36,S39),"")</f>
        <v>4</v>
      </c>
    </row>
    <row r="42" spans="1:19" ht="18" customHeight="1">
      <c r="A42" s="102"/>
      <c r="B42" s="103" t="s">
        <v>21</v>
      </c>
      <c r="C42" s="215" t="s">
        <v>66</v>
      </c>
      <c r="D42" s="215"/>
      <c r="E42" s="215"/>
      <c r="G42" s="104"/>
      <c r="H42" s="104"/>
      <c r="I42" s="104"/>
      <c r="K42" s="102"/>
      <c r="L42" s="103" t="s">
        <v>21</v>
      </c>
      <c r="M42" s="215" t="s">
        <v>65</v>
      </c>
      <c r="N42" s="215"/>
      <c r="O42" s="215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4" t="s">
        <v>64</v>
      </c>
      <c r="D43" s="204"/>
      <c r="E43" s="204"/>
      <c r="F43" s="204"/>
      <c r="G43" s="204"/>
      <c r="H43" s="204"/>
      <c r="I43" s="103"/>
      <c r="J43" s="103"/>
      <c r="K43" s="103" t="s">
        <v>25</v>
      </c>
      <c r="L43" s="216" t="s">
        <v>63</v>
      </c>
      <c r="M43" s="216"/>
      <c r="O43" s="103" t="s">
        <v>21</v>
      </c>
      <c r="P43" s="204"/>
      <c r="Q43" s="204"/>
      <c r="R43" s="204"/>
      <c r="S43" s="20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Teplá – TJ Čechie  Admira</v>
      </c>
    </row>
    <row r="46" spans="2:11" ht="19.5" customHeight="1">
      <c r="B46" s="100" t="s">
        <v>31</v>
      </c>
      <c r="C46" s="237">
        <v>0.4166666666666667</v>
      </c>
      <c r="D46" s="234"/>
      <c r="I46" s="100" t="s">
        <v>33</v>
      </c>
      <c r="J46" s="234">
        <v>18</v>
      </c>
      <c r="K46" s="234"/>
    </row>
    <row r="47" spans="2:19" ht="19.5" customHeight="1">
      <c r="B47" s="100" t="s">
        <v>32</v>
      </c>
      <c r="C47" s="235">
        <v>0.5520833333333334</v>
      </c>
      <c r="D47" s="236"/>
      <c r="I47" s="100" t="s">
        <v>34</v>
      </c>
      <c r="J47" s="236">
        <v>10</v>
      </c>
      <c r="K47" s="236"/>
      <c r="P47" s="100" t="s">
        <v>35</v>
      </c>
      <c r="Q47" s="210">
        <v>42185</v>
      </c>
      <c r="R47" s="211"/>
      <c r="S47" s="211"/>
    </row>
    <row r="48" ht="9.75" customHeight="1"/>
    <row r="49" spans="1:19" ht="15" customHeight="1">
      <c r="A49" s="207" t="s">
        <v>17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81" customHeight="1">
      <c r="A50" s="212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4"/>
    </row>
    <row r="51" ht="4.5" customHeight="1"/>
    <row r="52" spans="1:19" ht="15" customHeight="1">
      <c r="A52" s="207" t="s">
        <v>18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02"/>
      <c r="C57" s="203"/>
      <c r="D57" s="78"/>
      <c r="E57" s="202"/>
      <c r="F57" s="205"/>
      <c r="G57" s="205"/>
      <c r="H57" s="203"/>
      <c r="I57" s="78"/>
      <c r="J57" s="80"/>
      <c r="K57" s="79"/>
      <c r="L57" s="202"/>
      <c r="M57" s="203"/>
      <c r="N57" s="78"/>
      <c r="O57" s="202"/>
      <c r="P57" s="205"/>
      <c r="Q57" s="205"/>
      <c r="R57" s="203"/>
      <c r="S57" s="77"/>
    </row>
    <row r="58" spans="1:19" ht="21" customHeight="1">
      <c r="A58" s="81"/>
      <c r="B58" s="202"/>
      <c r="C58" s="203"/>
      <c r="D58" s="78"/>
      <c r="E58" s="202"/>
      <c r="F58" s="205"/>
      <c r="G58" s="205"/>
      <c r="H58" s="203"/>
      <c r="I58" s="78"/>
      <c r="J58" s="80"/>
      <c r="K58" s="79"/>
      <c r="L58" s="202"/>
      <c r="M58" s="203"/>
      <c r="N58" s="78"/>
      <c r="O58" s="202"/>
      <c r="P58" s="205"/>
      <c r="Q58" s="205"/>
      <c r="R58" s="203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8" t="s">
        <v>19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20"/>
    </row>
    <row r="62" spans="1:19" ht="81" customHeight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3"/>
    </row>
    <row r="63" ht="4.5" customHeight="1"/>
    <row r="64" spans="1:19" ht="15" customHeight="1">
      <c r="A64" s="207" t="s">
        <v>20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81" customHeight="1">
      <c r="A65" s="212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4"/>
    </row>
    <row r="66" spans="1:8" ht="30" customHeight="1">
      <c r="A66" s="73"/>
      <c r="B66" s="72" t="s">
        <v>36</v>
      </c>
      <c r="C66" s="217" t="s">
        <v>62</v>
      </c>
      <c r="D66" s="217"/>
      <c r="E66" s="217"/>
      <c r="F66" s="217"/>
      <c r="G66" s="217"/>
      <c r="H66" s="217"/>
    </row>
  </sheetData>
  <sheetProtection password="FC6B" sheet="1" objects="1" scenarios="1"/>
  <mergeCells count="95">
    <mergeCell ref="S16:S17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6:L6"/>
    <mergeCell ref="K35:L36"/>
    <mergeCell ref="K37:L37"/>
    <mergeCell ref="S21:S22"/>
    <mergeCell ref="K18:L19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D5:G5"/>
    <mergeCell ref="H5:I5"/>
    <mergeCell ref="A30:B31"/>
    <mergeCell ref="I31:I32"/>
    <mergeCell ref="I26:I27"/>
    <mergeCell ref="A15:B16"/>
    <mergeCell ref="K20:L21"/>
    <mergeCell ref="K13:L14"/>
    <mergeCell ref="A10:B11"/>
    <mergeCell ref="L3:S3"/>
    <mergeCell ref="L1:N1"/>
    <mergeCell ref="O1:P1"/>
    <mergeCell ref="Q1:S1"/>
    <mergeCell ref="D1:I1"/>
    <mergeCell ref="A5:B5"/>
    <mergeCell ref="A6:B6"/>
    <mergeCell ref="A22:B22"/>
    <mergeCell ref="C5:C6"/>
    <mergeCell ref="I11:I12"/>
    <mergeCell ref="B3:I3"/>
    <mergeCell ref="B1:C2"/>
    <mergeCell ref="A12:B12"/>
    <mergeCell ref="A13:B14"/>
    <mergeCell ref="J46:K46"/>
    <mergeCell ref="C47:D47"/>
    <mergeCell ref="J47:K47"/>
    <mergeCell ref="G41:H41"/>
    <mergeCell ref="C46:D46"/>
    <mergeCell ref="A35:B36"/>
    <mergeCell ref="A27:B27"/>
    <mergeCell ref="A8:B9"/>
    <mergeCell ref="K27:L27"/>
    <mergeCell ref="I36:I37"/>
    <mergeCell ref="A23:B24"/>
    <mergeCell ref="A25:B26"/>
    <mergeCell ref="K22:L22"/>
    <mergeCell ref="A33:B34"/>
    <mergeCell ref="K15:L16"/>
    <mergeCell ref="K28:L29"/>
    <mergeCell ref="K30:L31"/>
    <mergeCell ref="K32:L32"/>
    <mergeCell ref="A28:B29"/>
    <mergeCell ref="A32:B3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39</v>
      </c>
      <c r="M1" s="189"/>
      <c r="N1" s="189"/>
      <c r="O1" s="190" t="s">
        <v>37</v>
      </c>
      <c r="P1" s="190"/>
      <c r="Q1" s="191">
        <v>41335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40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52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8" t="s">
        <v>50</v>
      </c>
      <c r="B8" s="169"/>
      <c r="C8" s="10">
        <v>1</v>
      </c>
      <c r="D8" s="11">
        <v>136</v>
      </c>
      <c r="E8" s="12">
        <v>79</v>
      </c>
      <c r="F8" s="12">
        <v>0</v>
      </c>
      <c r="G8" s="13">
        <f>IF(AND(ISBLANK(D8),ISBLANK(E8)),"",D8+E8)</f>
        <v>215</v>
      </c>
      <c r="H8" s="14">
        <f>IF(OR(ISNUMBER($G8),ISNUMBER($Q8)),(SIGN(N($G8)-N($Q8))+1)/2,"")</f>
        <v>1</v>
      </c>
      <c r="I8" s="15"/>
      <c r="K8" s="168" t="s">
        <v>53</v>
      </c>
      <c r="L8" s="169"/>
      <c r="M8" s="10">
        <v>1</v>
      </c>
      <c r="N8" s="11">
        <v>123</v>
      </c>
      <c r="O8" s="12">
        <v>59</v>
      </c>
      <c r="P8" s="12">
        <v>5</v>
      </c>
      <c r="Q8" s="13">
        <f>IF(AND(ISBLANK(N8),ISBLANK(O8)),"",N8+O8)</f>
        <v>182</v>
      </c>
      <c r="R8" s="14">
        <f>IF(ISNUMBER($H8),1-$H8,"")</f>
        <v>0</v>
      </c>
      <c r="S8" s="15"/>
    </row>
    <row r="9" spans="1:19" ht="12.75" customHeight="1">
      <c r="A9" s="170"/>
      <c r="B9" s="171"/>
      <c r="C9" s="16">
        <v>2</v>
      </c>
      <c r="D9" s="17">
        <v>137</v>
      </c>
      <c r="E9" s="18">
        <v>81</v>
      </c>
      <c r="F9" s="18">
        <v>1</v>
      </c>
      <c r="G9" s="19">
        <f>IF(AND(ISBLANK(D9),ISBLANK(E9)),"",D9+E9)</f>
        <v>218</v>
      </c>
      <c r="H9" s="20">
        <f>IF(OR(ISNUMBER($G9),ISNUMBER($Q9)),(SIGN(N($G9)-N($Q9))+1)/2,"")</f>
        <v>1</v>
      </c>
      <c r="I9" s="15"/>
      <c r="K9" s="170"/>
      <c r="L9" s="171"/>
      <c r="M9" s="16">
        <v>2</v>
      </c>
      <c r="N9" s="17">
        <v>142</v>
      </c>
      <c r="O9" s="18">
        <v>71</v>
      </c>
      <c r="P9" s="18">
        <v>2</v>
      </c>
      <c r="Q9" s="19">
        <f>IF(AND(ISBLANK(N9),ISBLANK(O9)),"",N9+O9)</f>
        <v>213</v>
      </c>
      <c r="R9" s="20">
        <f>IF(ISNUMBER($H9),1-$H9,"")</f>
        <v>0</v>
      </c>
      <c r="S9" s="15"/>
    </row>
    <row r="10" spans="1:19" ht="12.75" customHeight="1" thickBot="1">
      <c r="A10" s="172" t="s">
        <v>51</v>
      </c>
      <c r="B10" s="1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2" t="s">
        <v>54</v>
      </c>
      <c r="L10" s="1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4"/>
      <c r="B11" s="1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8">
        <f>IF(ISNUMBER(H12),(SIGN(1000*($H12-$R12)+$G12-$Q12)+1)/2,"")</f>
        <v>1</v>
      </c>
      <c r="K11" s="174"/>
      <c r="L11" s="1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8">
        <f>IF(ISNUMBER($I11),1-$I11,"")</f>
        <v>0</v>
      </c>
    </row>
    <row r="12" spans="1:19" ht="15.75" customHeight="1" thickBot="1">
      <c r="A12" s="176">
        <v>16802</v>
      </c>
      <c r="B12" s="177"/>
      <c r="C12" s="26" t="s">
        <v>12</v>
      </c>
      <c r="D12" s="27">
        <f>IF(ISNUMBER($G12),SUM(D8:D11),"")</f>
        <v>273</v>
      </c>
      <c r="E12" s="28">
        <f>IF(ISNUMBER($G12),SUM(E8:E11),"")</f>
        <v>160</v>
      </c>
      <c r="F12" s="28">
        <f>IF(ISNUMBER($G12),SUM(F8:F11),"")</f>
        <v>1</v>
      </c>
      <c r="G12" s="29">
        <f>IF(SUM($G8:$G11)+SUM($Q8:$Q11)&gt;0,SUM(G8:G11),"")</f>
        <v>433</v>
      </c>
      <c r="H12" s="27">
        <f>IF(ISNUMBER($G12),SUM(H8:H11),"")</f>
        <v>2</v>
      </c>
      <c r="I12" s="179"/>
      <c r="K12" s="176">
        <v>19749</v>
      </c>
      <c r="L12" s="177"/>
      <c r="M12" s="26" t="s">
        <v>12</v>
      </c>
      <c r="N12" s="27">
        <f>IF(ISNUMBER($G12),SUM(N8:N11),"")</f>
        <v>265</v>
      </c>
      <c r="O12" s="28">
        <f>IF(ISNUMBER($G12),SUM(O8:O11),"")</f>
        <v>130</v>
      </c>
      <c r="P12" s="28">
        <f>IF(ISNUMBER($G12),SUM(P8:P11),"")</f>
        <v>7</v>
      </c>
      <c r="Q12" s="29">
        <f>IF(SUM($G8:$G11)+SUM($Q8:$Q11)&gt;0,SUM(Q8:Q11),"")</f>
        <v>395</v>
      </c>
      <c r="R12" s="27">
        <f>IF(ISNUMBER($G12),SUM(R8:R11),"")</f>
        <v>0</v>
      </c>
      <c r="S12" s="179"/>
    </row>
    <row r="13" spans="1:19" ht="12.75" customHeight="1">
      <c r="A13" s="168" t="s">
        <v>43</v>
      </c>
      <c r="B13" s="169"/>
      <c r="C13" s="10">
        <v>1</v>
      </c>
      <c r="D13" s="11">
        <v>162</v>
      </c>
      <c r="E13" s="12">
        <v>72</v>
      </c>
      <c r="F13" s="12">
        <v>2</v>
      </c>
      <c r="G13" s="13">
        <f>IF(AND(ISBLANK(D13),ISBLANK(E13)),"",D13+E13)</f>
        <v>234</v>
      </c>
      <c r="H13" s="14">
        <f>IF(OR(ISNUMBER($G13),ISNUMBER($Q13)),(SIGN(N($G13)-N($Q13))+1)/2,"")</f>
        <v>1</v>
      </c>
      <c r="I13" s="15"/>
      <c r="K13" s="168" t="s">
        <v>55</v>
      </c>
      <c r="L13" s="169"/>
      <c r="M13" s="10">
        <v>1</v>
      </c>
      <c r="N13" s="11">
        <v>153</v>
      </c>
      <c r="O13" s="12">
        <v>43</v>
      </c>
      <c r="P13" s="12">
        <v>9</v>
      </c>
      <c r="Q13" s="13">
        <f>IF(AND(ISBLANK(N13),ISBLANK(O13)),"",N13+O13)</f>
        <v>196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160</v>
      </c>
      <c r="E14" s="18">
        <v>70</v>
      </c>
      <c r="F14" s="18">
        <v>2</v>
      </c>
      <c r="G14" s="19">
        <f>IF(AND(ISBLANK(D14),ISBLANK(E14)),"",D14+E14)</f>
        <v>230</v>
      </c>
      <c r="H14" s="20">
        <f>IF(OR(ISNUMBER($G14),ISNUMBER($Q14)),(SIGN(N($G14)-N($Q14))+1)/2,"")</f>
        <v>1</v>
      </c>
      <c r="I14" s="15"/>
      <c r="K14" s="170"/>
      <c r="L14" s="171"/>
      <c r="M14" s="16">
        <v>2</v>
      </c>
      <c r="N14" s="17">
        <v>144</v>
      </c>
      <c r="O14" s="18">
        <v>63</v>
      </c>
      <c r="P14" s="18">
        <v>1</v>
      </c>
      <c r="Q14" s="19">
        <f>IF(AND(ISBLANK(N14),ISBLANK(O14)),"",N14+O14)</f>
        <v>207</v>
      </c>
      <c r="R14" s="20">
        <f>IF(ISNUMBER($H14),1-$H14,"")</f>
        <v>0</v>
      </c>
      <c r="S14" s="15"/>
    </row>
    <row r="15" spans="1:19" ht="12.75" customHeight="1" thickBot="1">
      <c r="A15" s="172" t="s">
        <v>44</v>
      </c>
      <c r="B15" s="1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2" t="s">
        <v>56</v>
      </c>
      <c r="L15" s="1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4"/>
      <c r="B16" s="1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8">
        <f>IF(ISNUMBER(H17),(SIGN(1000*($H17-$R17)+$G17-$Q17)+1)/2,"")</f>
        <v>1</v>
      </c>
      <c r="K16" s="174"/>
      <c r="L16" s="1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8">
        <f>IF(ISNUMBER($I16),1-$I16,"")</f>
        <v>0</v>
      </c>
    </row>
    <row r="17" spans="1:19" ht="15.75" customHeight="1" thickBot="1">
      <c r="A17" s="176">
        <v>2766</v>
      </c>
      <c r="B17" s="177"/>
      <c r="C17" s="26" t="s">
        <v>12</v>
      </c>
      <c r="D17" s="27">
        <f>IF(ISNUMBER($G17),SUM(D13:D16),"")</f>
        <v>322</v>
      </c>
      <c r="E17" s="28">
        <f>IF(ISNUMBER($G17),SUM(E13:E16),"")</f>
        <v>142</v>
      </c>
      <c r="F17" s="28">
        <f>IF(ISNUMBER($G17),SUM(F13:F16),"")</f>
        <v>4</v>
      </c>
      <c r="G17" s="29">
        <f>IF(SUM($G13:$G16)+SUM($Q13:$Q16)&gt;0,SUM(G13:G16),"")</f>
        <v>464</v>
      </c>
      <c r="H17" s="27">
        <f>IF(ISNUMBER($G17),SUM(H13:H16),"")</f>
        <v>2</v>
      </c>
      <c r="I17" s="179"/>
      <c r="K17" s="176">
        <v>19751</v>
      </c>
      <c r="L17" s="177"/>
      <c r="M17" s="26" t="s">
        <v>12</v>
      </c>
      <c r="N17" s="27">
        <f>IF(ISNUMBER($G17),SUM(N13:N16),"")</f>
        <v>297</v>
      </c>
      <c r="O17" s="28">
        <f>IF(ISNUMBER($G17),SUM(O13:O16),"")</f>
        <v>106</v>
      </c>
      <c r="P17" s="28">
        <f>IF(ISNUMBER($G17),SUM(P13:P16),"")</f>
        <v>10</v>
      </c>
      <c r="Q17" s="29">
        <f>IF(SUM($G13:$G16)+SUM($Q13:$Q16)&gt;0,SUM(Q13:Q16),"")</f>
        <v>403</v>
      </c>
      <c r="R17" s="27">
        <f>IF(ISNUMBER($G17),SUM(R13:R16),"")</f>
        <v>0</v>
      </c>
      <c r="S17" s="179"/>
    </row>
    <row r="18" spans="1:19" ht="12.75" customHeight="1">
      <c r="A18" s="168" t="s">
        <v>45</v>
      </c>
      <c r="B18" s="169"/>
      <c r="C18" s="10">
        <v>1</v>
      </c>
      <c r="D18" s="11">
        <v>149</v>
      </c>
      <c r="E18" s="12">
        <v>58</v>
      </c>
      <c r="F18" s="12">
        <v>4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168" t="s">
        <v>57</v>
      </c>
      <c r="L18" s="169"/>
      <c r="M18" s="10">
        <v>1</v>
      </c>
      <c r="N18" s="11">
        <v>142</v>
      </c>
      <c r="O18" s="12">
        <v>52</v>
      </c>
      <c r="P18" s="12">
        <v>3</v>
      </c>
      <c r="Q18" s="13">
        <f>IF(AND(ISBLANK(N18),ISBLANK(O18)),"",N18+O18)</f>
        <v>194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160</v>
      </c>
      <c r="E19" s="18">
        <v>60</v>
      </c>
      <c r="F19" s="18">
        <v>3</v>
      </c>
      <c r="G19" s="19">
        <f>IF(AND(ISBLANK(D19),ISBLANK(E19)),"",D19+E19)</f>
        <v>220</v>
      </c>
      <c r="H19" s="20">
        <f>IF(OR(ISNUMBER($G19),ISNUMBER($Q19)),(SIGN(N($G19)-N($Q19))+1)/2,"")</f>
        <v>1</v>
      </c>
      <c r="I19" s="15"/>
      <c r="K19" s="170"/>
      <c r="L19" s="171"/>
      <c r="M19" s="16">
        <v>2</v>
      </c>
      <c r="N19" s="17">
        <v>158</v>
      </c>
      <c r="O19" s="18">
        <v>59</v>
      </c>
      <c r="P19" s="18">
        <v>4</v>
      </c>
      <c r="Q19" s="19">
        <f>IF(AND(ISBLANK(N19),ISBLANK(O19)),"",N19+O19)</f>
        <v>217</v>
      </c>
      <c r="R19" s="20">
        <f>IF(ISNUMBER($H19),1-$H19,"")</f>
        <v>0</v>
      </c>
      <c r="S19" s="15"/>
    </row>
    <row r="20" spans="1:19" ht="12.75" customHeight="1" thickBot="1">
      <c r="A20" s="172" t="s">
        <v>46</v>
      </c>
      <c r="B20" s="1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2" t="s">
        <v>58</v>
      </c>
      <c r="L20" s="1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4"/>
      <c r="B21" s="1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8">
        <f>IF(ISNUMBER(H22),(SIGN(1000*($H22-$R22)+$G22-$Q22)+1)/2,"")</f>
        <v>1</v>
      </c>
      <c r="K21" s="174"/>
      <c r="L21" s="1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8">
        <f>IF(ISNUMBER($I21),1-$I21,"")</f>
        <v>0</v>
      </c>
    </row>
    <row r="22" spans="1:19" ht="15.75" customHeight="1" thickBot="1">
      <c r="A22" s="176">
        <v>17673</v>
      </c>
      <c r="B22" s="177"/>
      <c r="C22" s="26" t="s">
        <v>12</v>
      </c>
      <c r="D22" s="27">
        <f>IF(ISNUMBER($G22),SUM(D18:D21),"")</f>
        <v>309</v>
      </c>
      <c r="E22" s="28">
        <f>IF(ISNUMBER($G22),SUM(E18:E21),"")</f>
        <v>118</v>
      </c>
      <c r="F22" s="28">
        <f>IF(ISNUMBER($G22),SUM(F18:F21),"")</f>
        <v>7</v>
      </c>
      <c r="G22" s="29">
        <f>IF(SUM($G18:$G21)+SUM($Q18:$Q21)&gt;0,SUM(G18:G21),"")</f>
        <v>427</v>
      </c>
      <c r="H22" s="27">
        <f>IF(ISNUMBER($G22),SUM(H18:H21),"")</f>
        <v>2</v>
      </c>
      <c r="I22" s="179"/>
      <c r="K22" s="176">
        <v>19748</v>
      </c>
      <c r="L22" s="177"/>
      <c r="M22" s="26" t="s">
        <v>12</v>
      </c>
      <c r="N22" s="27">
        <f>IF(ISNUMBER($G22),SUM(N18:N21),"")</f>
        <v>300</v>
      </c>
      <c r="O22" s="28">
        <f>IF(ISNUMBER($G22),SUM(O18:O21),"")</f>
        <v>111</v>
      </c>
      <c r="P22" s="28">
        <f>IF(ISNUMBER($G22),SUM(P18:P21),"")</f>
        <v>7</v>
      </c>
      <c r="Q22" s="29">
        <f>IF(SUM($G18:$G21)+SUM($Q18:$Q21)&gt;0,SUM(Q18:Q21),"")</f>
        <v>411</v>
      </c>
      <c r="R22" s="27">
        <f>IF(ISNUMBER($G22),SUM(R18:R21),"")</f>
        <v>0</v>
      </c>
      <c r="S22" s="179"/>
    </row>
    <row r="23" spans="1:19" ht="12.75" customHeight="1">
      <c r="A23" s="168" t="s">
        <v>42</v>
      </c>
      <c r="B23" s="169"/>
      <c r="C23" s="10">
        <v>1</v>
      </c>
      <c r="D23" s="11">
        <v>144</v>
      </c>
      <c r="E23" s="12">
        <v>72</v>
      </c>
      <c r="F23" s="12">
        <v>0</v>
      </c>
      <c r="G23" s="13">
        <f>IF(AND(ISBLANK(D23),ISBLANK(E23)),"",D23+E23)</f>
        <v>216</v>
      </c>
      <c r="H23" s="14">
        <f>IF(OR(ISNUMBER($G23),ISNUMBER($Q23)),(SIGN(N($G23)-N($Q23))+1)/2,"")</f>
        <v>0</v>
      </c>
      <c r="I23" s="15"/>
      <c r="K23" s="168" t="s">
        <v>59</v>
      </c>
      <c r="L23" s="169"/>
      <c r="M23" s="10">
        <v>1</v>
      </c>
      <c r="N23" s="11">
        <v>157</v>
      </c>
      <c r="O23" s="12">
        <v>63</v>
      </c>
      <c r="P23" s="12">
        <v>3</v>
      </c>
      <c r="Q23" s="13">
        <f>IF(AND(ISBLANK(N23),ISBLANK(O23)),"",N23+O23)</f>
        <v>220</v>
      </c>
      <c r="R23" s="14">
        <f>IF(ISNUMBER($H23),1-$H23,"")</f>
        <v>1</v>
      </c>
      <c r="S23" s="15"/>
    </row>
    <row r="24" spans="1:19" ht="12.75" customHeight="1">
      <c r="A24" s="170"/>
      <c r="B24" s="171"/>
      <c r="C24" s="16">
        <v>2</v>
      </c>
      <c r="D24" s="17">
        <v>151</v>
      </c>
      <c r="E24" s="18">
        <v>63</v>
      </c>
      <c r="F24" s="18">
        <v>4</v>
      </c>
      <c r="G24" s="19">
        <f>IF(AND(ISBLANK(D24),ISBLANK(E24)),"",D24+E24)</f>
        <v>214</v>
      </c>
      <c r="H24" s="20">
        <f>IF(OR(ISNUMBER($G24),ISNUMBER($Q24)),(SIGN(N($G24)-N($Q24))+1)/2,"")</f>
        <v>1</v>
      </c>
      <c r="I24" s="15"/>
      <c r="K24" s="170"/>
      <c r="L24" s="171"/>
      <c r="M24" s="16">
        <v>2</v>
      </c>
      <c r="N24" s="17">
        <v>135</v>
      </c>
      <c r="O24" s="18">
        <v>44</v>
      </c>
      <c r="P24" s="18">
        <v>6</v>
      </c>
      <c r="Q24" s="19">
        <f>IF(AND(ISBLANK(N24),ISBLANK(O24)),"",N24+O24)</f>
        <v>179</v>
      </c>
      <c r="R24" s="20">
        <f>IF(ISNUMBER($H24),1-$H24,"")</f>
        <v>0</v>
      </c>
      <c r="S24" s="15"/>
    </row>
    <row r="25" spans="1:19" ht="12.75" customHeight="1" thickBot="1">
      <c r="A25" s="172" t="s">
        <v>41</v>
      </c>
      <c r="B25" s="1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2" t="s">
        <v>60</v>
      </c>
      <c r="L25" s="1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4"/>
      <c r="B26" s="1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8">
        <f>IF(ISNUMBER(H27),(SIGN(1000*($H27-$R27)+$G27-$Q27)+1)/2,"")</f>
        <v>1</v>
      </c>
      <c r="K26" s="174"/>
      <c r="L26" s="1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8">
        <f>IF(ISNUMBER($I26),1-$I26,"")</f>
        <v>0</v>
      </c>
    </row>
    <row r="27" spans="1:19" ht="15.75" customHeight="1" thickBot="1">
      <c r="A27" s="176">
        <v>17830</v>
      </c>
      <c r="B27" s="177"/>
      <c r="C27" s="26" t="s">
        <v>12</v>
      </c>
      <c r="D27" s="27">
        <f>IF(ISNUMBER($G27),SUM(D23:D26),"")</f>
        <v>295</v>
      </c>
      <c r="E27" s="28">
        <f>IF(ISNUMBER($G27),SUM(E23:E26),"")</f>
        <v>135</v>
      </c>
      <c r="F27" s="28">
        <f>IF(ISNUMBER($G27),SUM(F23:F26),"")</f>
        <v>4</v>
      </c>
      <c r="G27" s="29">
        <f>IF(SUM($G23:$G26)+SUM($Q23:$Q26)&gt;0,SUM(G23:G26),"")</f>
        <v>430</v>
      </c>
      <c r="H27" s="27">
        <f>IF(ISNUMBER($G27),SUM(H23:H26),"")</f>
        <v>1</v>
      </c>
      <c r="I27" s="179"/>
      <c r="K27" s="176">
        <v>2875</v>
      </c>
      <c r="L27" s="177"/>
      <c r="M27" s="26" t="s">
        <v>12</v>
      </c>
      <c r="N27" s="27">
        <f>IF(ISNUMBER($G27),SUM(N23:N26),"")</f>
        <v>292</v>
      </c>
      <c r="O27" s="28">
        <f>IF(ISNUMBER($G27),SUM(O23:O26),"")</f>
        <v>107</v>
      </c>
      <c r="P27" s="28">
        <f>IF(ISNUMBER($G27),SUM(P23:P26),"")</f>
        <v>9</v>
      </c>
      <c r="Q27" s="29">
        <f>IF(SUM($G23:$G26)+SUM($Q23:$Q26)&gt;0,SUM(Q23:Q26),"")</f>
        <v>399</v>
      </c>
      <c r="R27" s="27">
        <f>IF(ISNUMBER($G27),SUM(R23:R26),"")</f>
        <v>1</v>
      </c>
      <c r="S27" s="179"/>
    </row>
    <row r="28" spans="1:19" ht="12.75" customHeight="1">
      <c r="A28" s="168"/>
      <c r="B28" s="16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8"/>
      <c r="L28" s="16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70"/>
      <c r="B29" s="17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70"/>
      <c r="L29" s="17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2"/>
      <c r="B30" s="1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2"/>
      <c r="L30" s="1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4"/>
      <c r="B31" s="1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8">
        <f>IF(ISNUMBER(H32),(SIGN(1000*($H32-$R32)+$G32-$Q32)+1)/2,"")</f>
      </c>
      <c r="K31" s="174"/>
      <c r="L31" s="1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8">
        <f>IF(ISNUMBER($I31),1-$I31,"")</f>
      </c>
    </row>
    <row r="32" spans="1:19" ht="15.75" customHeight="1" thickBot="1">
      <c r="A32" s="176"/>
      <c r="B32" s="17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9"/>
      <c r="K32" s="176"/>
      <c r="L32" s="17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9"/>
    </row>
    <row r="33" spans="1:19" ht="12.75" customHeight="1">
      <c r="A33" s="168"/>
      <c r="B33" s="16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8"/>
      <c r="L33" s="16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70"/>
      <c r="B34" s="17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70"/>
      <c r="L34" s="17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2"/>
      <c r="B35" s="1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2"/>
      <c r="L35" s="1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4"/>
      <c r="B36" s="1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8">
        <f>IF(ISNUMBER(H37),(SIGN(1000*($H37-$R37)+$G37-$Q37)+1)/2,"")</f>
      </c>
      <c r="K36" s="174"/>
      <c r="L36" s="1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8">
        <f>IF(ISNUMBER($I36),1-$I36,"")</f>
      </c>
    </row>
    <row r="37" spans="1:19" ht="15.75" customHeight="1" thickBot="1">
      <c r="A37" s="176"/>
      <c r="B37" s="17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9"/>
      <c r="K37" s="176"/>
      <c r="L37" s="17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1199</v>
      </c>
      <c r="E39" s="34">
        <f>IF(ISNUMBER($G39),SUM(E12,E17,E22,E27,E32,E37),"")</f>
        <v>555</v>
      </c>
      <c r="F39" s="34">
        <f>IF(ISNUMBER($G39),SUM(F12,F17,F22,F27,F32,F37),"")</f>
        <v>16</v>
      </c>
      <c r="G39" s="35">
        <f>IF(SUM($G$8:$G$37)+SUM($Q$8:$Q$37)&gt;0,SUM(G12,G17,G22,G27,G32,G37),"")</f>
        <v>1754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1154</v>
      </c>
      <c r="O39" s="34">
        <f>IF(ISNUMBER($G39),SUM(O12,O17,O22,O27,O32,O37),"")</f>
        <v>454</v>
      </c>
      <c r="P39" s="34">
        <f>IF(ISNUMBER($G39),SUM(P12,P17,P22,P27,P32,P37),"")</f>
        <v>33</v>
      </c>
      <c r="Q39" s="35">
        <f>IF(SUM($G$8:$G$37)+SUM($Q$8:$Q$37)&gt;0,SUM(Q12,Q17,Q22,Q27,Q32,Q37),"")</f>
        <v>1608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48" t="s">
        <v>47</v>
      </c>
      <c r="D41" s="148"/>
      <c r="E41" s="148"/>
      <c r="G41" s="164"/>
      <c r="H41" s="164"/>
      <c r="I41" s="40">
        <f>IF(ISNUMBER(I$39),SUM(I11,I16,I21,I26,I31,I36,I39),"")</f>
        <v>6</v>
      </c>
      <c r="K41" s="38"/>
      <c r="L41" s="39" t="s">
        <v>22</v>
      </c>
      <c r="M41" s="148" t="s">
        <v>61</v>
      </c>
      <c r="N41" s="148"/>
      <c r="O41" s="148"/>
      <c r="Q41" s="164" t="s">
        <v>16</v>
      </c>
      <c r="R41" s="164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149"/>
      <c r="D42" s="149"/>
      <c r="E42" s="149"/>
      <c r="G42" s="41"/>
      <c r="H42" s="41"/>
      <c r="I42" s="41"/>
      <c r="K42" s="38"/>
      <c r="L42" s="39" t="s">
        <v>21</v>
      </c>
      <c r="M42" s="149"/>
      <c r="N42" s="149"/>
      <c r="O42" s="14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44" t="s">
        <v>48</v>
      </c>
      <c r="D43" s="144"/>
      <c r="E43" s="144"/>
      <c r="F43" s="144"/>
      <c r="G43" s="144"/>
      <c r="H43" s="144"/>
      <c r="I43" s="39"/>
      <c r="J43" s="39"/>
      <c r="K43" s="39" t="s">
        <v>25</v>
      </c>
      <c r="L43" s="150" t="s">
        <v>49</v>
      </c>
      <c r="M43" s="150"/>
      <c r="O43" s="39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– TJ SOKOL CHOTOVINY</v>
      </c>
    </row>
    <row r="46" spans="2:11" ht="19.5" customHeight="1">
      <c r="B46" s="2" t="s">
        <v>31</v>
      </c>
      <c r="C46" s="146">
        <v>0.5416666666666666</v>
      </c>
      <c r="D46" s="147"/>
      <c r="I46" s="2" t="s">
        <v>33</v>
      </c>
      <c r="J46" s="147">
        <v>17</v>
      </c>
      <c r="K46" s="147"/>
    </row>
    <row r="47" spans="2:19" ht="19.5" customHeight="1">
      <c r="B47" s="2" t="s">
        <v>32</v>
      </c>
      <c r="C47" s="141">
        <v>0.625</v>
      </c>
      <c r="D47" s="167"/>
      <c r="I47" s="2" t="s">
        <v>34</v>
      </c>
      <c r="J47" s="167">
        <v>10</v>
      </c>
      <c r="K47" s="167"/>
      <c r="P47" s="2" t="s">
        <v>35</v>
      </c>
      <c r="Q47" s="166">
        <v>2013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2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65"/>
      <c r="B66" s="66" t="s">
        <v>36</v>
      </c>
      <c r="C66" s="261">
        <v>41335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2013-03-02T14:01:04Z</cp:lastPrinted>
  <dcterms:created xsi:type="dcterms:W3CDTF">2005-07-26T20:23:27Z</dcterms:created>
  <dcterms:modified xsi:type="dcterms:W3CDTF">2013-03-03T14:46:02Z</dcterms:modified>
  <cp:category/>
  <cp:version/>
  <cp:contentType/>
  <cp:contentStatus/>
</cp:coreProperties>
</file>