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ep-Kos" sheetId="1" r:id="rId1"/>
    <sheet name="Pec-Ben" sheetId="2" r:id="rId2"/>
    <sheet name="Chot-Adm" sheetId="3" r:id="rId3"/>
  </sheets>
  <definedNames/>
  <calcPr fullCalcOnLoad="1"/>
</workbook>
</file>

<file path=xl/sharedStrings.xml><?xml version="1.0" encoding="utf-8"?>
<sst xmlns="http://schemas.openxmlformats.org/spreadsheetml/2006/main" count="313" uniqueCount="106">
  <si>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</si>
  <si>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</si>
  <si>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</si>
  <si>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</si>
  <si>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</si>
  <si>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</si>
  <si>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</si>
  <si>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</si>
  <si>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</si>
  <si>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</si>
  <si>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</si>
  <si>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</si>
  <si>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</si>
  <si>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</si>
  <si>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</si>
  <si>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</si>
  <si>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</si>
  <si>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</si>
  <si>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</si>
  <si>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</si>
  <si>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</si>
  <si>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</si>
  <si>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</si>
  <si>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</si>
  <si>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</si>
  <si>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</si>
  <si>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</si>
  <si>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</si>
  <si>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</si>
  <si>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</si>
  <si>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</si>
  <si>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</si>
  <si>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</si>
  <si>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</si>
  <si>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</si>
  <si>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</si>
  <si>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</si>
  <si>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</si>
  <si>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</si>
  <si>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Chotoviny</t>
  </si>
  <si>
    <t>Lucie</t>
  </si>
  <si>
    <t>Marie</t>
  </si>
  <si>
    <t>Kateřina</t>
  </si>
  <si>
    <t>Gabriela</t>
  </si>
  <si>
    <t>Iva</t>
  </si>
  <si>
    <t>Hana</t>
  </si>
  <si>
    <t>Tereza</t>
  </si>
  <si>
    <t>Pilařová</t>
  </si>
  <si>
    <t>Lembak</t>
  </si>
  <si>
    <t>Kučerová</t>
  </si>
  <si>
    <t>Krčmová</t>
  </si>
  <si>
    <t>Křemenová</t>
  </si>
  <si>
    <t>Tinková</t>
  </si>
  <si>
    <t>Svatošová</t>
  </si>
  <si>
    <t>Hrbková</t>
  </si>
  <si>
    <t>Křemen Petr</t>
  </si>
  <si>
    <t>Hrstka Libor</t>
  </si>
  <si>
    <t>C-0107</t>
  </si>
  <si>
    <t>10.00</t>
  </si>
  <si>
    <t>13.30</t>
  </si>
  <si>
    <t>Lembak Kateřina</t>
  </si>
  <si>
    <t>TJ Sokol Chotoviny</t>
  </si>
  <si>
    <t>TJ Čechie Admira Praha</t>
  </si>
  <si>
    <t>II/0382</t>
  </si>
  <si>
    <t>Hanus Jaromír</t>
  </si>
  <si>
    <t>Drábková Jitka</t>
  </si>
  <si>
    <t>Krupičková Vladimíra</t>
  </si>
  <si>
    <t xml:space="preserve"> </t>
  </si>
  <si>
    <t>Jitka</t>
  </si>
  <si>
    <t>Pavlína</t>
  </si>
  <si>
    <t>Drábková</t>
  </si>
  <si>
    <t>Beranová</t>
  </si>
  <si>
    <t>Yvona</t>
  </si>
  <si>
    <t>Vladimíra</t>
  </si>
  <si>
    <t>Kočová</t>
  </si>
  <si>
    <t>Krupičková</t>
  </si>
  <si>
    <t>Dominika</t>
  </si>
  <si>
    <t>Veronika</t>
  </si>
  <si>
    <t>Šostá</t>
  </si>
  <si>
    <t>Šmejkalová</t>
  </si>
  <si>
    <t>Daniela</t>
  </si>
  <si>
    <t>Seifertová</t>
  </si>
  <si>
    <t>Šeborová</t>
  </si>
  <si>
    <t>TJ Sokol Benešov</t>
  </si>
  <si>
    <t>TJ Sokol Červené Pečky</t>
  </si>
  <si>
    <t>20.10.2012 Šnicer Vladislav</t>
  </si>
  <si>
    <t>Šnicer Vladislav</t>
  </si>
  <si>
    <t>I/0086</t>
  </si>
  <si>
    <t>Vladislav Šnicer</t>
  </si>
  <si>
    <t>Horáčková Růžena</t>
  </si>
  <si>
    <t>Poláčková Miroslava</t>
  </si>
  <si>
    <t>Marcela</t>
  </si>
  <si>
    <t>Miroslava</t>
  </si>
  <si>
    <t>Rajtarová</t>
  </si>
  <si>
    <t>Poláčková</t>
  </si>
  <si>
    <t>Mlejnková</t>
  </si>
  <si>
    <t>Boková</t>
  </si>
  <si>
    <t>Růžena</t>
  </si>
  <si>
    <t>Jana</t>
  </si>
  <si>
    <t>Horáčková</t>
  </si>
  <si>
    <t>Lukášková</t>
  </si>
  <si>
    <t>Alžběta</t>
  </si>
  <si>
    <t>Došjářévá</t>
  </si>
  <si>
    <t xml:space="preserve">Obručová </t>
  </si>
  <si>
    <t>KK Akuma Kosmonosy</t>
  </si>
  <si>
    <t>TJ Sokol Teplá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</si>
</sst>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F34" sqref="F34:H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105</v>
      </c>
      <c r="M1" s="100"/>
      <c r="N1" s="100"/>
      <c r="O1" s="101" t="s">
        <v>37</v>
      </c>
      <c r="P1" s="101"/>
      <c r="Q1" s="102">
        <v>41202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105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104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103</v>
      </c>
      <c r="B8" s="74"/>
      <c r="C8" s="10">
        <v>1</v>
      </c>
      <c r="D8" s="11">
        <v>131</v>
      </c>
      <c r="E8" s="12">
        <v>51</v>
      </c>
      <c r="F8" s="12">
        <v>5</v>
      </c>
      <c r="G8" s="13">
        <f>IF(AND(ISBLANK(D8),ISBLANK(E8)),"",D8+E8)</f>
        <v>182</v>
      </c>
      <c r="H8" s="14">
        <f>IF(OR(ISNUMBER($G8),ISNUMBER($Q8)),(SIGN(N($G8)-N($Q8))+1)/2,"")</f>
        <v>0</v>
      </c>
      <c r="I8" s="15"/>
      <c r="K8" s="73" t="s">
        <v>102</v>
      </c>
      <c r="L8" s="74"/>
      <c r="M8" s="10">
        <v>1</v>
      </c>
      <c r="N8" s="11">
        <v>140</v>
      </c>
      <c r="O8" s="12">
        <v>52</v>
      </c>
      <c r="P8" s="12">
        <v>7</v>
      </c>
      <c r="Q8" s="13">
        <f>IF(AND(ISBLANK(N8),ISBLANK(O8)),"",N8+O8)</f>
        <v>192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127</v>
      </c>
      <c r="E9" s="18">
        <v>71</v>
      </c>
      <c r="F9" s="18">
        <v>2</v>
      </c>
      <c r="G9" s="19">
        <f>IF(AND(ISBLANK(D9),ISBLANK(E9)),"",D9+E9)</f>
        <v>198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149</v>
      </c>
      <c r="O9" s="18">
        <v>53</v>
      </c>
      <c r="P9" s="18">
        <v>6</v>
      </c>
      <c r="Q9" s="19">
        <f>IF(AND(ISBLANK(N9),ISBLANK(O9)),"",N9+O9)</f>
        <v>202</v>
      </c>
      <c r="R9" s="20">
        <f>IF(ISNUMBER($H9),1-$H9,"")</f>
        <v>1</v>
      </c>
      <c r="S9" s="15"/>
    </row>
    <row r="10" spans="1:19" ht="12.75" customHeight="1" thickBot="1">
      <c r="A10" s="77" t="s">
        <v>97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101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3638</v>
      </c>
      <c r="B12" s="82"/>
      <c r="C12" s="26" t="s">
        <v>12</v>
      </c>
      <c r="D12" s="27">
        <f>IF(ISNUMBER($G12),SUM(D8:D11),"")</f>
        <v>258</v>
      </c>
      <c r="E12" s="28">
        <f>IF(ISNUMBER($G12),SUM(E8:E11),"")</f>
        <v>122</v>
      </c>
      <c r="F12" s="28">
        <f>IF(ISNUMBER($G12),SUM(F8:F11),"")</f>
        <v>7</v>
      </c>
      <c r="G12" s="29">
        <f>IF(SUM($G8:$G11)+SUM($Q8:$Q11)&gt;0,SUM(G8:G11),"")</f>
        <v>380</v>
      </c>
      <c r="H12" s="27">
        <f>IF(ISNUMBER($G12),SUM(H8:H11),"")</f>
        <v>0</v>
      </c>
      <c r="I12" s="72"/>
      <c r="K12" s="81">
        <v>20258</v>
      </c>
      <c r="L12" s="82"/>
      <c r="M12" s="26" t="s">
        <v>12</v>
      </c>
      <c r="N12" s="27">
        <f>IF(ISNUMBER($G12),SUM(N8:N11),"")</f>
        <v>289</v>
      </c>
      <c r="O12" s="28">
        <f>IF(ISNUMBER($G12),SUM(O8:O11),"")</f>
        <v>105</v>
      </c>
      <c r="P12" s="28">
        <f>IF(ISNUMBER($G12),SUM(P8:P11),"")</f>
        <v>13</v>
      </c>
      <c r="Q12" s="29">
        <f>IF(SUM($G8:$G11)+SUM($Q8:$Q11)&gt;0,SUM(Q8:Q11),"")</f>
        <v>394</v>
      </c>
      <c r="R12" s="27">
        <f>IF(ISNUMBER($G12),SUM(R8:R11),"")</f>
        <v>2</v>
      </c>
      <c r="S12" s="72"/>
    </row>
    <row r="13" spans="1:19" ht="12.75" customHeight="1">
      <c r="A13" s="73" t="s">
        <v>100</v>
      </c>
      <c r="B13" s="74"/>
      <c r="C13" s="10">
        <v>1</v>
      </c>
      <c r="D13" s="11">
        <v>125</v>
      </c>
      <c r="E13" s="12">
        <v>61</v>
      </c>
      <c r="F13" s="12">
        <v>5</v>
      </c>
      <c r="G13" s="13">
        <f>IF(AND(ISBLANK(D13),ISBLANK(E13)),"",D13+E13)</f>
        <v>186</v>
      </c>
      <c r="H13" s="14">
        <f>IF(OR(ISNUMBER($G13),ISNUMBER($Q13)),(SIGN(N($G13)-N($Q13))+1)/2,"")</f>
        <v>0</v>
      </c>
      <c r="I13" s="15"/>
      <c r="K13" s="73" t="s">
        <v>99</v>
      </c>
      <c r="L13" s="74"/>
      <c r="M13" s="10">
        <v>1</v>
      </c>
      <c r="N13" s="11">
        <v>150</v>
      </c>
      <c r="O13" s="12">
        <v>60</v>
      </c>
      <c r="P13" s="12">
        <v>3</v>
      </c>
      <c r="Q13" s="13">
        <f>IF(AND(ISBLANK(N13),ISBLANK(O13)),"",N13+O13)</f>
        <v>210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152</v>
      </c>
      <c r="E14" s="18">
        <v>68</v>
      </c>
      <c r="F14" s="18">
        <v>0</v>
      </c>
      <c r="G14" s="19">
        <f>IF(AND(ISBLANK(D14),ISBLANK(E14)),"",D14+E14)</f>
        <v>220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147</v>
      </c>
      <c r="O14" s="18">
        <v>71</v>
      </c>
      <c r="P14" s="18">
        <v>2</v>
      </c>
      <c r="Q14" s="19">
        <f>IF(AND(ISBLANK(N14),ISBLANK(O14)),"",N14+O14)</f>
        <v>218</v>
      </c>
      <c r="R14" s="20">
        <f>IF(ISNUMBER($H14),1-$H14,"")</f>
        <v>0</v>
      </c>
      <c r="S14" s="15"/>
    </row>
    <row r="15" spans="1:19" ht="12.75" customHeight="1" thickBot="1">
      <c r="A15" s="77" t="s">
        <v>98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97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15386</v>
      </c>
      <c r="B17" s="82"/>
      <c r="C17" s="26" t="s">
        <v>12</v>
      </c>
      <c r="D17" s="27">
        <f>IF(ISNUMBER($G17),SUM(D13:D16),"")</f>
        <v>277</v>
      </c>
      <c r="E17" s="28">
        <f>IF(ISNUMBER($G17),SUM(E13:E16),"")</f>
        <v>129</v>
      </c>
      <c r="F17" s="28">
        <f>IF(ISNUMBER($G17),SUM(F13:F16),"")</f>
        <v>5</v>
      </c>
      <c r="G17" s="29">
        <f>IF(SUM($G13:$G16)+SUM($Q13:$Q16)&gt;0,SUM(G13:G16),"")</f>
        <v>406</v>
      </c>
      <c r="H17" s="27">
        <f>IF(ISNUMBER($G17),SUM(H13:H16),"")</f>
        <v>1</v>
      </c>
      <c r="I17" s="72"/>
      <c r="K17" s="81">
        <v>17192</v>
      </c>
      <c r="L17" s="82"/>
      <c r="M17" s="26" t="s">
        <v>12</v>
      </c>
      <c r="N17" s="27">
        <f>IF(ISNUMBER($G17),SUM(N13:N16),"")</f>
        <v>297</v>
      </c>
      <c r="O17" s="28">
        <f>IF(ISNUMBER($G17),SUM(O13:O16),"")</f>
        <v>131</v>
      </c>
      <c r="P17" s="28">
        <f>IF(ISNUMBER($G17),SUM(P13:P16),"")</f>
        <v>5</v>
      </c>
      <c r="Q17" s="29">
        <f>IF(SUM($G13:$G16)+SUM($Q13:$Q16)&gt;0,SUM(Q13:Q16),"")</f>
        <v>428</v>
      </c>
      <c r="R17" s="27">
        <f>IF(ISNUMBER($G17),SUM(R13:R16),"")</f>
        <v>1</v>
      </c>
      <c r="S17" s="72"/>
    </row>
    <row r="18" spans="1:19" ht="12.75" customHeight="1">
      <c r="A18" s="73" t="s">
        <v>96</v>
      </c>
      <c r="B18" s="74"/>
      <c r="C18" s="10">
        <v>1</v>
      </c>
      <c r="D18" s="11">
        <v>138</v>
      </c>
      <c r="E18" s="12">
        <v>62</v>
      </c>
      <c r="F18" s="12">
        <v>4</v>
      </c>
      <c r="G18" s="13">
        <f>IF(AND(ISBLANK(D18),ISBLANK(E18)),"",D18+E18)</f>
        <v>200</v>
      </c>
      <c r="H18" s="14">
        <f>IF(OR(ISNUMBER($G18),ISNUMBER($Q18)),(SIGN(N($G18)-N($Q18))+1)/2,"")</f>
        <v>0</v>
      </c>
      <c r="I18" s="15"/>
      <c r="K18" s="73" t="s">
        <v>95</v>
      </c>
      <c r="L18" s="74"/>
      <c r="M18" s="10">
        <v>1</v>
      </c>
      <c r="N18" s="11">
        <v>147</v>
      </c>
      <c r="O18" s="12">
        <v>78</v>
      </c>
      <c r="P18" s="12">
        <v>3</v>
      </c>
      <c r="Q18" s="13">
        <f>IF(AND(ISBLANK(N18),ISBLANK(O18)),"",N18+O18)</f>
        <v>225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140</v>
      </c>
      <c r="E19" s="18">
        <v>80</v>
      </c>
      <c r="F19" s="18">
        <v>4</v>
      </c>
      <c r="G19" s="19">
        <f>IF(AND(ISBLANK(D19),ISBLANK(E19)),"",D19+E19)</f>
        <v>220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135</v>
      </c>
      <c r="O19" s="18">
        <v>77</v>
      </c>
      <c r="P19" s="18">
        <v>5</v>
      </c>
      <c r="Q19" s="19">
        <f>IF(AND(ISBLANK(N19),ISBLANK(O19)),"",N19+O19)</f>
        <v>212</v>
      </c>
      <c r="R19" s="20">
        <f>IF(ISNUMBER($H19),1-$H19,"")</f>
        <v>0</v>
      </c>
      <c r="S19" s="15"/>
    </row>
    <row r="20" spans="1:19" ht="12.75" customHeight="1" thickBot="1">
      <c r="A20" s="77" t="s">
        <v>92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45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1</v>
      </c>
    </row>
    <row r="22" spans="1:19" ht="15.75" customHeight="1" thickBot="1">
      <c r="A22" s="81">
        <v>5282</v>
      </c>
      <c r="B22" s="82"/>
      <c r="C22" s="26" t="s">
        <v>12</v>
      </c>
      <c r="D22" s="27">
        <f>IF(ISNUMBER($G22),SUM(D18:D21),"")</f>
        <v>278</v>
      </c>
      <c r="E22" s="28">
        <f>IF(ISNUMBER($G22),SUM(E18:E21),"")</f>
        <v>142</v>
      </c>
      <c r="F22" s="28">
        <f>IF(ISNUMBER($G22),SUM(F18:F21),"")</f>
        <v>8</v>
      </c>
      <c r="G22" s="29">
        <f>IF(SUM($G18:$G21)+SUM($Q18:$Q21)&gt;0,SUM(G18:G21),"")</f>
        <v>420</v>
      </c>
      <c r="H22" s="27">
        <f>IF(ISNUMBER($G22),SUM(H18:H21),"")</f>
        <v>1</v>
      </c>
      <c r="I22" s="72"/>
      <c r="K22" s="81">
        <v>17495</v>
      </c>
      <c r="L22" s="266"/>
      <c r="M22" s="26" t="s">
        <v>12</v>
      </c>
      <c r="N22" s="27">
        <f>IF(ISNUMBER($G22),SUM(N18:N21),"")</f>
        <v>282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437</v>
      </c>
      <c r="R22" s="27">
        <f>IF(ISNUMBER($G22),SUM(R18:R21),"")</f>
        <v>1</v>
      </c>
      <c r="S22" s="72"/>
    </row>
    <row r="23" spans="1:19" ht="12.75" customHeight="1">
      <c r="A23" s="73" t="s">
        <v>94</v>
      </c>
      <c r="B23" s="74"/>
      <c r="C23" s="10">
        <v>1</v>
      </c>
      <c r="D23" s="11">
        <v>142</v>
      </c>
      <c r="E23" s="12">
        <v>63</v>
      </c>
      <c r="F23" s="12">
        <v>2</v>
      </c>
      <c r="G23" s="13">
        <f>IF(AND(ISBLANK(D23),ISBLANK(E23)),"",D23+E23)</f>
        <v>205</v>
      </c>
      <c r="H23" s="14">
        <f>IF(OR(ISNUMBER($G23),ISNUMBER($Q23)),(SIGN(N($G23)-N($Q23))+1)/2,"")</f>
        <v>1</v>
      </c>
      <c r="I23" s="15"/>
      <c r="K23" s="73" t="s">
        <v>93</v>
      </c>
      <c r="L23" s="74"/>
      <c r="M23" s="10">
        <v>1</v>
      </c>
      <c r="N23" s="11">
        <v>134</v>
      </c>
      <c r="O23" s="12">
        <v>63</v>
      </c>
      <c r="P23" s="12">
        <v>3</v>
      </c>
      <c r="Q23" s="13">
        <f>IF(AND(ISBLANK(N23),ISBLANK(O23)),"",N23+O23)</f>
        <v>197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146</v>
      </c>
      <c r="E24" s="18">
        <v>70</v>
      </c>
      <c r="F24" s="18">
        <v>0</v>
      </c>
      <c r="G24" s="19">
        <f>IF(AND(ISBLANK(D24),ISBLANK(E24)),"",D24+E24)</f>
        <v>216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153</v>
      </c>
      <c r="O24" s="18">
        <v>67</v>
      </c>
      <c r="P24" s="18">
        <v>5</v>
      </c>
      <c r="Q24" s="19">
        <f>IF(AND(ISBLANK(N24),ISBLANK(O24)),"",N24+O24)</f>
        <v>220</v>
      </c>
      <c r="R24" s="20">
        <f>IF(ISNUMBER($H24),1-$H24,"")</f>
        <v>1</v>
      </c>
      <c r="S24" s="15"/>
    </row>
    <row r="25" spans="1:19" ht="12.75" customHeight="1" thickBot="1">
      <c r="A25" s="77" t="s">
        <v>92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91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</v>
      </c>
    </row>
    <row r="27" spans="1:19" ht="15.75" customHeight="1" thickBot="1">
      <c r="A27" s="81">
        <v>4592</v>
      </c>
      <c r="B27" s="82"/>
      <c r="C27" s="26" t="s">
        <v>12</v>
      </c>
      <c r="D27" s="27">
        <f>IF(ISNUMBER($G27),SUM(D23:D26),"")</f>
        <v>288</v>
      </c>
      <c r="E27" s="28">
        <f>IF(ISNUMBER($G27),SUM(E23:E26),"")</f>
        <v>133</v>
      </c>
      <c r="F27" s="28">
        <f>IF(ISNUMBER($G27),SUM(F23:F26),"")</f>
        <v>2</v>
      </c>
      <c r="G27" s="29">
        <f>IF(SUM($G23:$G26)+SUM($Q23:$Q26)&gt;0,SUM(G23:G26),"")</f>
        <v>421</v>
      </c>
      <c r="H27" s="27">
        <f>IF(ISNUMBER($G27),SUM(H23:H26),"")</f>
        <v>1</v>
      </c>
      <c r="I27" s="72"/>
      <c r="K27" s="81">
        <v>19859</v>
      </c>
      <c r="L27" s="82"/>
      <c r="M27" s="26" t="s">
        <v>12</v>
      </c>
      <c r="N27" s="27">
        <f>IF(ISNUMBER($G27),SUM(N23:N26),"")</f>
        <v>287</v>
      </c>
      <c r="O27" s="28">
        <f>IF(ISNUMBER($G27),SUM(O23:O26),"")</f>
        <v>130</v>
      </c>
      <c r="P27" s="28">
        <f>IF(ISNUMBER($G27),SUM(P23:P26),"")</f>
        <v>8</v>
      </c>
      <c r="Q27" s="29">
        <f>IF(SUM($G23:$G26)+SUM($Q23:$Q26)&gt;0,SUM(Q23:Q26),"")</f>
        <v>417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1101</v>
      </c>
      <c r="E39" s="34">
        <f>IF(ISNUMBER($G39),SUM(E12,E17,E22,E27,E32,E37),"")</f>
        <v>526</v>
      </c>
      <c r="F39" s="34">
        <f>IF(ISNUMBER($G39),SUM(F12,F17,F22,F27,F32,F37),"")</f>
        <v>22</v>
      </c>
      <c r="G39" s="35">
        <f>IF(SUM($G$8:$G$37)+SUM($Q$8:$Q$37)&gt;0,SUM(G12,G17,G22,G27,G32,G37),"")</f>
        <v>1627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1155</v>
      </c>
      <c r="O39" s="34">
        <f>IF(ISNUMBER($G39),SUM(O12,O17,O22,O27,O32,O37),"")</f>
        <v>521</v>
      </c>
      <c r="P39" s="34">
        <f>IF(ISNUMBER($G39),SUM(P12,P17,P22,P27,P32,P37),"")</f>
        <v>34</v>
      </c>
      <c r="Q39" s="35">
        <f>IF(SUM($G$8:$G$37)+SUM($Q$8:$Q$37)&gt;0,SUM(Q12,Q17,Q22,Q27,Q32,Q37),"")</f>
        <v>1676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90</v>
      </c>
      <c r="D41" s="123"/>
      <c r="E41" s="123"/>
      <c r="G41" s="104" t="s">
        <v>16</v>
      </c>
      <c r="H41" s="104"/>
      <c r="I41" s="39">
        <f>IF(ISNUMBER(I$39),SUM(I11,I16,I21,I26,I31,I36,I39),"")</f>
        <v>1</v>
      </c>
      <c r="K41" s="38"/>
      <c r="L41" s="42" t="s">
        <v>22</v>
      </c>
      <c r="M41" s="123" t="s">
        <v>89</v>
      </c>
      <c r="N41" s="123"/>
      <c r="O41" s="123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4" t="s">
        <v>90</v>
      </c>
      <c r="D42" s="124"/>
      <c r="E42" s="124"/>
      <c r="G42" s="41"/>
      <c r="H42" s="41"/>
      <c r="I42" s="41"/>
      <c r="K42" s="38"/>
      <c r="L42" s="42" t="s">
        <v>21</v>
      </c>
      <c r="M42" s="124" t="s">
        <v>89</v>
      </c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88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87</v>
      </c>
      <c r="M43" s="126"/>
      <c r="O43" s="42" t="s">
        <v>21</v>
      </c>
      <c r="P43" s="125" t="s">
        <v>86</v>
      </c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Teplá – KK Akuma Kosmonosy</v>
      </c>
    </row>
    <row r="46" spans="2:11" ht="19.5" customHeight="1">
      <c r="B46" s="2" t="s">
        <v>31</v>
      </c>
      <c r="C46" s="265">
        <v>0.4166666666666667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264">
        <v>0.548611111111111</v>
      </c>
      <c r="D47" s="114"/>
      <c r="I47" s="2" t="s">
        <v>34</v>
      </c>
      <c r="J47" s="114">
        <v>14</v>
      </c>
      <c r="K47" s="114"/>
      <c r="P47" s="2" t="s">
        <v>35</v>
      </c>
      <c r="Q47" s="108">
        <v>42185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6" t="s">
        <v>85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S57:S58 K32:L32 K37:L37 D57:D58 I57:I58 N57:N58 K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K69" sqref="K69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84</v>
      </c>
      <c r="M1" s="258"/>
      <c r="N1" s="258"/>
      <c r="O1" s="257" t="s">
        <v>37</v>
      </c>
      <c r="P1" s="257"/>
      <c r="Q1" s="256">
        <v>41202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84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83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82</v>
      </c>
      <c r="B8" s="231"/>
      <c r="C8" s="230">
        <v>1</v>
      </c>
      <c r="D8" s="229">
        <v>151</v>
      </c>
      <c r="E8" s="228">
        <v>71</v>
      </c>
      <c r="F8" s="228">
        <v>0</v>
      </c>
      <c r="G8" s="227">
        <f>IF(AND(ISBLANK(D8),ISBLANK(E8)),"",D8+E8)</f>
        <v>222</v>
      </c>
      <c r="H8" s="226">
        <f>IF(OR(ISNUMBER($G8),ISNUMBER($Q8)),(SIGN(N($G8)-N($Q8))+1)/2,"")</f>
        <v>1</v>
      </c>
      <c r="I8" s="216"/>
      <c r="K8" s="232" t="s">
        <v>81</v>
      </c>
      <c r="L8" s="231"/>
      <c r="M8" s="230">
        <v>1</v>
      </c>
      <c r="N8" s="229">
        <v>134</v>
      </c>
      <c r="O8" s="228">
        <v>45</v>
      </c>
      <c r="P8" s="228">
        <v>6</v>
      </c>
      <c r="Q8" s="227">
        <f>IF(AND(ISBLANK(N8),ISBLANK(O8)),"",N8+O8)</f>
        <v>179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138</v>
      </c>
      <c r="E9" s="219">
        <v>63</v>
      </c>
      <c r="F9" s="219">
        <v>2</v>
      </c>
      <c r="G9" s="218">
        <f>IF(AND(ISBLANK(D9),ISBLANK(E9)),"",D9+E9)</f>
        <v>201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140</v>
      </c>
      <c r="O9" s="219">
        <v>59</v>
      </c>
      <c r="P9" s="219">
        <v>1</v>
      </c>
      <c r="Q9" s="218">
        <f>IF(AND(ISBLANK(N9),ISBLANK(O9)),"",N9+O9)</f>
        <v>199</v>
      </c>
      <c r="R9" s="217">
        <f>IF(ISNUMBER($H9),1-$H9,"")</f>
        <v>0</v>
      </c>
      <c r="S9" s="216"/>
    </row>
    <row r="10" spans="1:19" ht="12.75" customHeight="1" thickBot="1">
      <c r="A10" s="223" t="s">
        <v>45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80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17737</v>
      </c>
      <c r="B12" s="206"/>
      <c r="C12" s="205" t="s">
        <v>12</v>
      </c>
      <c r="D12" s="202">
        <f>IF(ISNUMBER($G12),SUM(D8:D11),"")</f>
        <v>289</v>
      </c>
      <c r="E12" s="204">
        <f>IF(ISNUMBER($G12),SUM(E8:E11),"")</f>
        <v>134</v>
      </c>
      <c r="F12" s="204">
        <f>IF(ISNUMBER($G12),SUM(F8:F11),"")</f>
        <v>2</v>
      </c>
      <c r="G12" s="203">
        <f>IF(SUM($G8:$G11)+SUM($Q8:$Q11)&gt;0,SUM(G8:G11),"")</f>
        <v>423</v>
      </c>
      <c r="H12" s="202">
        <f>IF(ISNUMBER($G12),SUM(H8:H11),"")</f>
        <v>2</v>
      </c>
      <c r="I12" s="201"/>
      <c r="K12" s="207">
        <v>16296</v>
      </c>
      <c r="L12" s="206"/>
      <c r="M12" s="205" t="s">
        <v>12</v>
      </c>
      <c r="N12" s="202">
        <f>IF(ISNUMBER($G12),SUM(N8:N11),"")</f>
        <v>274</v>
      </c>
      <c r="O12" s="204">
        <f>IF(ISNUMBER($G12),SUM(O8:O11),"")</f>
        <v>104</v>
      </c>
      <c r="P12" s="204">
        <f>IF(ISNUMBER($G12),SUM(P8:P11),"")</f>
        <v>7</v>
      </c>
      <c r="Q12" s="203">
        <f>IF(SUM($G8:$G11)+SUM($Q8:$Q11)&gt;0,SUM(Q8:Q11),"")</f>
        <v>378</v>
      </c>
      <c r="R12" s="202">
        <f>IF(ISNUMBER($G12),SUM(R8:R11),"")</f>
        <v>0</v>
      </c>
      <c r="S12" s="201"/>
    </row>
    <row r="13" spans="1:19" ht="12.75" customHeight="1">
      <c r="A13" s="232" t="s">
        <v>79</v>
      </c>
      <c r="B13" s="231"/>
      <c r="C13" s="230">
        <v>1</v>
      </c>
      <c r="D13" s="229">
        <v>139</v>
      </c>
      <c r="E13" s="228">
        <v>52</v>
      </c>
      <c r="F13" s="228">
        <v>9</v>
      </c>
      <c r="G13" s="227">
        <f>IF(AND(ISBLANK(D13),ISBLANK(E13)),"",D13+E13)</f>
        <v>191</v>
      </c>
      <c r="H13" s="226">
        <f>IF(OR(ISNUMBER($G13),ISNUMBER($Q13)),(SIGN(N($G13)-N($Q13))+1)/2,"")</f>
        <v>0</v>
      </c>
      <c r="I13" s="216"/>
      <c r="K13" s="232" t="s">
        <v>78</v>
      </c>
      <c r="L13" s="231"/>
      <c r="M13" s="230">
        <v>1</v>
      </c>
      <c r="N13" s="229">
        <v>150</v>
      </c>
      <c r="O13" s="228">
        <v>80</v>
      </c>
      <c r="P13" s="228">
        <v>1</v>
      </c>
      <c r="Q13" s="227">
        <f>IF(AND(ISBLANK(N13),ISBLANK(O13)),"",N13+O13)</f>
        <v>230</v>
      </c>
      <c r="R13" s="226">
        <f>IF(ISNUMBER($H13),1-$H13,"")</f>
        <v>1</v>
      </c>
      <c r="S13" s="216"/>
    </row>
    <row r="14" spans="1:19" ht="12.75" customHeight="1">
      <c r="A14" s="225"/>
      <c r="B14" s="224"/>
      <c r="C14" s="221">
        <v>2</v>
      </c>
      <c r="D14" s="220">
        <v>130</v>
      </c>
      <c r="E14" s="219">
        <v>62</v>
      </c>
      <c r="F14" s="219">
        <v>4</v>
      </c>
      <c r="G14" s="218">
        <f>IF(AND(ISBLANK(D14),ISBLANK(E14)),"",D14+E14)</f>
        <v>192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127</v>
      </c>
      <c r="O14" s="219">
        <v>53</v>
      </c>
      <c r="P14" s="219">
        <v>5</v>
      </c>
      <c r="Q14" s="218">
        <f>IF(AND(ISBLANK(N14),ISBLANK(O14)),"",N14+O14)</f>
        <v>180</v>
      </c>
      <c r="R14" s="217">
        <f>IF(ISNUMBER($H14),1-$H14,"")</f>
        <v>0</v>
      </c>
      <c r="S14" s="216"/>
    </row>
    <row r="15" spans="1:19" ht="12.75" customHeight="1" thickBot="1">
      <c r="A15" s="223" t="s">
        <v>77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76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0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1</v>
      </c>
    </row>
    <row r="17" spans="1:19" ht="15.75" customHeight="1" thickBot="1">
      <c r="A17" s="207">
        <v>10598</v>
      </c>
      <c r="B17" s="206"/>
      <c r="C17" s="205" t="s">
        <v>12</v>
      </c>
      <c r="D17" s="202">
        <f>IF(ISNUMBER($G17),SUM(D13:D16),"")</f>
        <v>269</v>
      </c>
      <c r="E17" s="204">
        <f>IF(ISNUMBER($G17),SUM(E13:E16),"")</f>
        <v>114</v>
      </c>
      <c r="F17" s="204">
        <f>IF(ISNUMBER($G17),SUM(F13:F16),"")</f>
        <v>13</v>
      </c>
      <c r="G17" s="203">
        <f>IF(SUM($G13:$G16)+SUM($Q13:$Q16)&gt;0,SUM(G13:G16),"")</f>
        <v>383</v>
      </c>
      <c r="H17" s="202">
        <f>IF(ISNUMBER($G17),SUM(H13:H16),"")</f>
        <v>1</v>
      </c>
      <c r="I17" s="201"/>
      <c r="K17" s="207">
        <v>22039</v>
      </c>
      <c r="L17" s="206"/>
      <c r="M17" s="205" t="s">
        <v>12</v>
      </c>
      <c r="N17" s="202">
        <f>IF(ISNUMBER($G17),SUM(N13:N16),"")</f>
        <v>277</v>
      </c>
      <c r="O17" s="204">
        <f>IF(ISNUMBER($G17),SUM(O13:O16),"")</f>
        <v>133</v>
      </c>
      <c r="P17" s="204">
        <f>IF(ISNUMBER($G17),SUM(P13:P16),"")</f>
        <v>6</v>
      </c>
      <c r="Q17" s="203">
        <f>IF(SUM($G13:$G16)+SUM($Q13:$Q16)&gt;0,SUM(Q13:Q16),"")</f>
        <v>410</v>
      </c>
      <c r="R17" s="202">
        <f>IF(ISNUMBER($G17),SUM(R13:R16),"")</f>
        <v>1</v>
      </c>
      <c r="S17" s="201"/>
    </row>
    <row r="18" spans="1:19" ht="12.75" customHeight="1">
      <c r="A18" s="232" t="s">
        <v>75</v>
      </c>
      <c r="B18" s="231"/>
      <c r="C18" s="230">
        <v>1</v>
      </c>
      <c r="D18" s="229">
        <v>150</v>
      </c>
      <c r="E18" s="228">
        <v>52</v>
      </c>
      <c r="F18" s="228">
        <v>2</v>
      </c>
      <c r="G18" s="227">
        <f>IF(AND(ISBLANK(D18),ISBLANK(E18)),"",D18+E18)</f>
        <v>202</v>
      </c>
      <c r="H18" s="226">
        <f>IF(OR(ISNUMBER($G18),ISNUMBER($Q18)),(SIGN(N($G18)-N($Q18))+1)/2,"")</f>
        <v>1</v>
      </c>
      <c r="I18" s="216"/>
      <c r="K18" s="232" t="s">
        <v>74</v>
      </c>
      <c r="L18" s="231"/>
      <c r="M18" s="230">
        <v>1</v>
      </c>
      <c r="N18" s="229">
        <v>131</v>
      </c>
      <c r="O18" s="228">
        <v>60</v>
      </c>
      <c r="P18" s="228">
        <v>4</v>
      </c>
      <c r="Q18" s="227">
        <f>IF(AND(ISBLANK(N18),ISBLANK(O18)),"",N18+O18)</f>
        <v>191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136</v>
      </c>
      <c r="E19" s="219">
        <v>71</v>
      </c>
      <c r="F19" s="219">
        <v>0</v>
      </c>
      <c r="G19" s="218">
        <f>IF(AND(ISBLANK(D19),ISBLANK(E19)),"",D19+E19)</f>
        <v>207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135</v>
      </c>
      <c r="O19" s="219">
        <v>68</v>
      </c>
      <c r="P19" s="219">
        <v>1</v>
      </c>
      <c r="Q19" s="218">
        <f>IF(AND(ISBLANK(N19),ISBLANK(O19)),"",N19+O19)</f>
        <v>203</v>
      </c>
      <c r="R19" s="217">
        <f>IF(ISNUMBER($H19),1-$H19,"")</f>
        <v>0</v>
      </c>
      <c r="S19" s="216"/>
    </row>
    <row r="20" spans="1:19" ht="12.75" customHeight="1" thickBot="1">
      <c r="A20" s="223" t="s">
        <v>73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72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1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0</v>
      </c>
    </row>
    <row r="22" spans="1:19" ht="15.75" customHeight="1" thickBot="1">
      <c r="A22" s="207">
        <v>19152</v>
      </c>
      <c r="B22" s="206"/>
      <c r="C22" s="205" t="s">
        <v>12</v>
      </c>
      <c r="D22" s="202">
        <f>IF(ISNUMBER($G22),SUM(D18:D21),"")</f>
        <v>286</v>
      </c>
      <c r="E22" s="204">
        <f>IF(ISNUMBER($G22),SUM(E18:E21),"")</f>
        <v>123</v>
      </c>
      <c r="F22" s="204">
        <f>IF(ISNUMBER($G22),SUM(F18:F21),"")</f>
        <v>2</v>
      </c>
      <c r="G22" s="203">
        <f>IF(SUM($G18:$G21)+SUM($Q18:$Q21)&gt;0,SUM(G18:G21),"")</f>
        <v>409</v>
      </c>
      <c r="H22" s="202">
        <f>IF(ISNUMBER($G22),SUM(H18:H21),"")</f>
        <v>2</v>
      </c>
      <c r="I22" s="201"/>
      <c r="K22" s="207">
        <v>1457</v>
      </c>
      <c r="L22" s="206"/>
      <c r="M22" s="205" t="s">
        <v>12</v>
      </c>
      <c r="N22" s="202">
        <f>IF(ISNUMBER($G22),SUM(N18:N21),"")</f>
        <v>266</v>
      </c>
      <c r="O22" s="204">
        <f>IF(ISNUMBER($G22),SUM(O18:O21),"")</f>
        <v>128</v>
      </c>
      <c r="P22" s="204">
        <f>IF(ISNUMBER($G22),SUM(P18:P21),"")</f>
        <v>5</v>
      </c>
      <c r="Q22" s="203">
        <f>IF(SUM($G18:$G21)+SUM($Q18:$Q21)&gt;0,SUM(Q18:Q21),"")</f>
        <v>394</v>
      </c>
      <c r="R22" s="202">
        <f>IF(ISNUMBER($G22),SUM(R18:R21),"")</f>
        <v>0</v>
      </c>
      <c r="S22" s="201"/>
    </row>
    <row r="23" spans="1:19" ht="12.75" customHeight="1">
      <c r="A23" s="232" t="s">
        <v>71</v>
      </c>
      <c r="B23" s="231"/>
      <c r="C23" s="230">
        <v>1</v>
      </c>
      <c r="D23" s="229">
        <v>146</v>
      </c>
      <c r="E23" s="228">
        <v>68</v>
      </c>
      <c r="F23" s="228">
        <v>2</v>
      </c>
      <c r="G23" s="227">
        <f>IF(AND(ISBLANK(D23),ISBLANK(E23)),"",D23+E23)</f>
        <v>214</v>
      </c>
      <c r="H23" s="226">
        <f>IF(OR(ISNUMBER($G23),ISNUMBER($Q23)),(SIGN(N($G23)-N($Q23))+1)/2,"")</f>
        <v>1</v>
      </c>
      <c r="I23" s="216"/>
      <c r="K23" s="232" t="s">
        <v>70</v>
      </c>
      <c r="L23" s="231"/>
      <c r="M23" s="230">
        <v>1</v>
      </c>
      <c r="N23" s="229">
        <v>134</v>
      </c>
      <c r="O23" s="228">
        <v>61</v>
      </c>
      <c r="P23" s="228">
        <v>3</v>
      </c>
      <c r="Q23" s="227">
        <f>IF(AND(ISBLANK(N23),ISBLANK(O23)),"",N23+O23)</f>
        <v>195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146</v>
      </c>
      <c r="E24" s="219">
        <v>75</v>
      </c>
      <c r="F24" s="219">
        <v>1</v>
      </c>
      <c r="G24" s="218">
        <f>IF(AND(ISBLANK(D24),ISBLANK(E24)),"",D24+E24)</f>
        <v>221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145</v>
      </c>
      <c r="O24" s="219">
        <v>63</v>
      </c>
      <c r="P24" s="219">
        <v>2</v>
      </c>
      <c r="Q24" s="218">
        <f>IF(AND(ISBLANK(N24),ISBLANK(O24)),"",N24+O24)</f>
        <v>208</v>
      </c>
      <c r="R24" s="217">
        <f>IF(ISNUMBER($H24),1-$H24,"")</f>
        <v>0</v>
      </c>
      <c r="S24" s="216"/>
    </row>
    <row r="25" spans="1:19" ht="12.75" customHeight="1" thickBot="1">
      <c r="A25" s="223" t="s">
        <v>69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68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17736</v>
      </c>
      <c r="B27" s="206"/>
      <c r="C27" s="205" t="s">
        <v>12</v>
      </c>
      <c r="D27" s="202">
        <f>IF(ISNUMBER($G27),SUM(D23:D26),"")</f>
        <v>292</v>
      </c>
      <c r="E27" s="204">
        <f>IF(ISNUMBER($G27),SUM(E23:E26),"")</f>
        <v>143</v>
      </c>
      <c r="F27" s="204">
        <f>IF(ISNUMBER($G27),SUM(F23:F26),"")</f>
        <v>3</v>
      </c>
      <c r="G27" s="203">
        <f>IF(SUM($G23:$G26)+SUM($Q23:$Q26)&gt;0,SUM(G23:G26),"")</f>
        <v>435</v>
      </c>
      <c r="H27" s="202">
        <f>IF(ISNUMBER($G27),SUM(H23:H26),"")</f>
        <v>2</v>
      </c>
      <c r="I27" s="201"/>
      <c r="K27" s="207">
        <v>11213</v>
      </c>
      <c r="L27" s="206"/>
      <c r="M27" s="205" t="s">
        <v>12</v>
      </c>
      <c r="N27" s="202">
        <f>IF(ISNUMBER($G27),SUM(N23:N26),"")</f>
        <v>279</v>
      </c>
      <c r="O27" s="204">
        <f>IF(ISNUMBER($G27),SUM(O23:O26),"")</f>
        <v>124</v>
      </c>
      <c r="P27" s="204">
        <f>IF(ISNUMBER($G27),SUM(P23:P26),"")</f>
        <v>5</v>
      </c>
      <c r="Q27" s="203">
        <f>IF(SUM($G23:$G26)+SUM($Q23:$Q26)&gt;0,SUM(Q23:Q26),"")</f>
        <v>403</v>
      </c>
      <c r="R27" s="202">
        <f>IF(ISNUMBER($G27),SUM(R23:R26),"")</f>
        <v>0</v>
      </c>
      <c r="S27" s="201"/>
    </row>
    <row r="28" spans="1:19" ht="12.75" customHeight="1">
      <c r="A28" s="232" t="s">
        <v>67</v>
      </c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 t="s">
        <v>67</v>
      </c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 t="s">
        <v>67</v>
      </c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 t="s">
        <v>67</v>
      </c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 t="s">
        <v>67</v>
      </c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1136</v>
      </c>
      <c r="E39" s="196">
        <f>IF(ISNUMBER($G39),SUM(E12,E17,E22,E27,E32,E37),"")</f>
        <v>514</v>
      </c>
      <c r="F39" s="196">
        <f>IF(ISNUMBER($G39),SUM(F12,F17,F22,F27,F32,F37),"")</f>
        <v>20</v>
      </c>
      <c r="G39" s="195">
        <f>IF(SUM($G$8:$G$37)+SUM($Q$8:$Q$37)&gt;0,SUM(G12,G17,G22,G27,G32,G37),"")</f>
        <v>1650</v>
      </c>
      <c r="H39" s="194">
        <f>IF(SUM($G$8:$G$37)+SUM($Q$8:$Q$37)&gt;0,SUM(H12,H17,H22,H27,H32,H37),"")</f>
        <v>7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1096</v>
      </c>
      <c r="O39" s="196">
        <f>IF(ISNUMBER($G39),SUM(O12,O17,O22,O27,O32,O37),"")</f>
        <v>489</v>
      </c>
      <c r="P39" s="196">
        <f>IF(ISNUMBER($G39),SUM(P12,P17,P22,P27,P32,P37),"")</f>
        <v>23</v>
      </c>
      <c r="Q39" s="195">
        <f>IF(SUM($G$8:$G$37)+SUM($Q$8:$Q$37)&gt;0,SUM(Q12,Q17,Q22,Q27,Q32,Q37),"")</f>
        <v>1585</v>
      </c>
      <c r="R39" s="194">
        <f>IF(SUM($G$8:$G$37)+SUM($Q$8:$Q$37)&gt;0,SUM(R12,R17,R22,R27,R32,R37),"")</f>
        <v>1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66</v>
      </c>
      <c r="D41" s="192"/>
      <c r="E41" s="192"/>
      <c r="G41" s="191" t="s">
        <v>16</v>
      </c>
      <c r="H41" s="191"/>
      <c r="I41" s="190">
        <f>IF(ISNUMBER(I$39),SUM(I11,I16,I21,I26,I31,I36,I39),"")</f>
        <v>5</v>
      </c>
      <c r="K41" s="184"/>
      <c r="L41" s="186" t="s">
        <v>22</v>
      </c>
      <c r="M41" s="192" t="s">
        <v>65</v>
      </c>
      <c r="N41" s="192"/>
      <c r="O41" s="192"/>
      <c r="Q41" s="191" t="s">
        <v>16</v>
      </c>
      <c r="R41" s="191"/>
      <c r="S41" s="190">
        <f>IF(ISNUMBER(S$39),SUM(S11,S16,S21,S26,S31,S36,S39),"")</f>
        <v>1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64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63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Sokol Červené Pečky – TJ Sokol Benešov</v>
      </c>
    </row>
    <row r="46" spans="2:11" ht="19.5" customHeight="1">
      <c r="B46" s="178" t="s">
        <v>31</v>
      </c>
      <c r="C46" s="182">
        <v>0.4166666666666667</v>
      </c>
      <c r="D46" s="181"/>
      <c r="I46" s="178" t="s">
        <v>33</v>
      </c>
      <c r="J46" s="181">
        <v>20</v>
      </c>
      <c r="K46" s="181"/>
    </row>
    <row r="47" spans="2:19" ht="19.5" customHeight="1">
      <c r="B47" s="178" t="s">
        <v>32</v>
      </c>
      <c r="C47" s="180">
        <v>0.5625</v>
      </c>
      <c r="D47" s="179"/>
      <c r="I47" s="178" t="s">
        <v>34</v>
      </c>
      <c r="J47" s="179">
        <v>2</v>
      </c>
      <c r="K47" s="179"/>
      <c r="P47" s="178" t="s">
        <v>35</v>
      </c>
      <c r="Q47" s="177">
        <v>41882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>
        <v>41202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6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26" sqref="I26:I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41202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62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47</v>
      </c>
      <c r="B8" s="74"/>
      <c r="C8" s="10">
        <v>1</v>
      </c>
      <c r="D8" s="11">
        <v>146</v>
      </c>
      <c r="E8" s="12">
        <v>51</v>
      </c>
      <c r="F8" s="12">
        <v>9</v>
      </c>
      <c r="G8" s="13">
        <f>IF(AND(ISBLANK(D8),ISBLANK(E8)),"",D8+E8)</f>
        <v>197</v>
      </c>
      <c r="H8" s="14">
        <f>IF(OR(ISNUMBER($G8),ISNUMBER($Q8)),(SIGN(N($G8)-N($Q8))+1)/2,"")</f>
        <v>0</v>
      </c>
      <c r="I8" s="15"/>
      <c r="K8" s="73" t="s">
        <v>48</v>
      </c>
      <c r="L8" s="74"/>
      <c r="M8" s="10">
        <v>1</v>
      </c>
      <c r="N8" s="11">
        <v>147</v>
      </c>
      <c r="O8" s="12">
        <v>61</v>
      </c>
      <c r="P8" s="12">
        <v>8</v>
      </c>
      <c r="Q8" s="13">
        <f>IF(AND(ISBLANK(N8),ISBLANK(O8)),"",N8+O8)</f>
        <v>208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140</v>
      </c>
      <c r="E9" s="18">
        <v>54</v>
      </c>
      <c r="F9" s="18">
        <v>4</v>
      </c>
      <c r="G9" s="19">
        <f>IF(AND(ISBLANK(D9),ISBLANK(E9)),"",D9+E9)</f>
        <v>194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139</v>
      </c>
      <c r="O9" s="18">
        <v>42</v>
      </c>
      <c r="P9" s="18">
        <v>7</v>
      </c>
      <c r="Q9" s="19">
        <f>IF(AND(ISBLANK(N9),ISBLANK(O9)),"",N9+O9)</f>
        <v>181</v>
      </c>
      <c r="R9" s="20">
        <f>IF(ISNUMBER($H9),1-$H9,"")</f>
        <v>0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42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0</v>
      </c>
    </row>
    <row r="12" spans="1:19" ht="15.75" customHeight="1" thickBot="1">
      <c r="A12" s="81">
        <v>19749</v>
      </c>
      <c r="B12" s="82"/>
      <c r="C12" s="26" t="s">
        <v>12</v>
      </c>
      <c r="D12" s="27">
        <f>IF(ISNUMBER($G12),SUM(D8:D11),"")</f>
        <v>286</v>
      </c>
      <c r="E12" s="28">
        <f>IF(ISNUMBER($G12),SUM(E8:E11),"")</f>
        <v>105</v>
      </c>
      <c r="F12" s="28">
        <f>IF(ISNUMBER($G12),SUM(F8:F11),"")</f>
        <v>13</v>
      </c>
      <c r="G12" s="29">
        <f>IF(SUM($G8:$G11)+SUM($Q8:$Q11)&gt;0,SUM(G8:G11),"")</f>
        <v>391</v>
      </c>
      <c r="H12" s="27">
        <f>IF(ISNUMBER($G12),SUM(H8:H11),"")</f>
        <v>1</v>
      </c>
      <c r="I12" s="72"/>
      <c r="K12" s="81">
        <v>13164</v>
      </c>
      <c r="L12" s="82"/>
      <c r="M12" s="26" t="s">
        <v>12</v>
      </c>
      <c r="N12" s="27">
        <f>IF(ISNUMBER($G12),SUM(N8:N11),"")</f>
        <v>286</v>
      </c>
      <c r="O12" s="28">
        <f>IF(ISNUMBER($G12),SUM(O8:O11),"")</f>
        <v>103</v>
      </c>
      <c r="P12" s="28">
        <f>IF(ISNUMBER($G12),SUM(P8:P11),"")</f>
        <v>15</v>
      </c>
      <c r="Q12" s="29">
        <f>IF(SUM($G8:$G11)+SUM($Q8:$Q11)&gt;0,SUM(Q8:Q11),"")</f>
        <v>389</v>
      </c>
      <c r="R12" s="27">
        <f>IF(ISNUMBER($G12),SUM(R8:R11),"")</f>
        <v>1</v>
      </c>
      <c r="S12" s="72"/>
    </row>
    <row r="13" spans="1:19" ht="12.75" customHeight="1">
      <c r="A13" s="73" t="s">
        <v>49</v>
      </c>
      <c r="B13" s="74"/>
      <c r="C13" s="10">
        <v>1</v>
      </c>
      <c r="D13" s="11">
        <v>139</v>
      </c>
      <c r="E13" s="12">
        <v>45</v>
      </c>
      <c r="F13" s="12">
        <v>8</v>
      </c>
      <c r="G13" s="13">
        <f>IF(AND(ISBLANK(D13),ISBLANK(E13)),"",D13+E13)</f>
        <v>184</v>
      </c>
      <c r="H13" s="14">
        <f>IF(OR(ISNUMBER($G13),ISNUMBER($Q13)),(SIGN(N($G13)-N($Q13))+1)/2,"")</f>
        <v>1</v>
      </c>
      <c r="I13" s="15"/>
      <c r="K13" s="73" t="s">
        <v>50</v>
      </c>
      <c r="L13" s="74"/>
      <c r="M13" s="10">
        <v>1</v>
      </c>
      <c r="N13" s="11">
        <v>121</v>
      </c>
      <c r="O13" s="12">
        <v>51</v>
      </c>
      <c r="P13" s="12">
        <v>7</v>
      </c>
      <c r="Q13" s="13">
        <f>IF(AND(ISBLANK(N13),ISBLANK(O13)),"",N13+O13)</f>
        <v>172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158</v>
      </c>
      <c r="E14" s="18">
        <v>52</v>
      </c>
      <c r="F14" s="18">
        <v>7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134</v>
      </c>
      <c r="O14" s="18">
        <v>53</v>
      </c>
      <c r="P14" s="18">
        <v>7</v>
      </c>
      <c r="Q14" s="19">
        <f>IF(AND(ISBLANK(N14),ISBLANK(O14)),"",N14+O14)</f>
        <v>187</v>
      </c>
      <c r="R14" s="20">
        <f>IF(ISNUMBER($H14),1-$H14,"")</f>
        <v>0</v>
      </c>
      <c r="S14" s="15"/>
    </row>
    <row r="15" spans="1:19" ht="12.75" customHeight="1" thickBot="1">
      <c r="A15" s="77" t="s">
        <v>43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44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0</v>
      </c>
    </row>
    <row r="17" spans="1:19" ht="15.75" customHeight="1" thickBot="1">
      <c r="A17" s="81">
        <v>19748</v>
      </c>
      <c r="B17" s="82"/>
      <c r="C17" s="26" t="s">
        <v>12</v>
      </c>
      <c r="D17" s="27">
        <f>IF(ISNUMBER($G17),SUM(D13:D16),"")</f>
        <v>297</v>
      </c>
      <c r="E17" s="28">
        <f>IF(ISNUMBER($G17),SUM(E13:E16),"")</f>
        <v>97</v>
      </c>
      <c r="F17" s="28">
        <f>IF(ISNUMBER($G17),SUM(F13:F16),"")</f>
        <v>15</v>
      </c>
      <c r="G17" s="29">
        <f>IF(SUM($G13:$G16)+SUM($Q13:$Q16)&gt;0,SUM(G13:G16),"")</f>
        <v>394</v>
      </c>
      <c r="H17" s="27">
        <f>IF(ISNUMBER($G17),SUM(H13:H16),"")</f>
        <v>2</v>
      </c>
      <c r="I17" s="72"/>
      <c r="K17" s="81">
        <v>17821</v>
      </c>
      <c r="L17" s="82"/>
      <c r="M17" s="26" t="s">
        <v>12</v>
      </c>
      <c r="N17" s="27">
        <f>IF(ISNUMBER($G17),SUM(N13:N16),"")</f>
        <v>255</v>
      </c>
      <c r="O17" s="28">
        <f>IF(ISNUMBER($G17),SUM(O13:O16),"")</f>
        <v>104</v>
      </c>
      <c r="P17" s="28">
        <f>IF(ISNUMBER($G17),SUM(P13:P16),"")</f>
        <v>14</v>
      </c>
      <c r="Q17" s="29">
        <f>IF(SUM($G13:$G16)+SUM($Q13:$Q16)&gt;0,SUM(Q13:Q16),"")</f>
        <v>359</v>
      </c>
      <c r="R17" s="27">
        <f>IF(ISNUMBER($G17),SUM(R13:R16),"")</f>
        <v>0</v>
      </c>
      <c r="S17" s="72"/>
    </row>
    <row r="18" spans="1:19" ht="12.75" customHeight="1">
      <c r="A18" s="73" t="s">
        <v>51</v>
      </c>
      <c r="B18" s="74"/>
      <c r="C18" s="10">
        <v>1</v>
      </c>
      <c r="D18" s="11">
        <v>152</v>
      </c>
      <c r="E18" s="12">
        <v>78</v>
      </c>
      <c r="F18" s="12">
        <v>1</v>
      </c>
      <c r="G18" s="13">
        <f>IF(AND(ISBLANK(D18),ISBLANK(E18)),"",D18+E18)</f>
        <v>230</v>
      </c>
      <c r="H18" s="14">
        <f>IF(OR(ISNUMBER($G18),ISNUMBER($Q18)),(SIGN(N($G18)-N($Q18))+1)/2,"")</f>
        <v>1</v>
      </c>
      <c r="I18" s="15"/>
      <c r="K18" s="73" t="s">
        <v>52</v>
      </c>
      <c r="L18" s="74"/>
      <c r="M18" s="10">
        <v>1</v>
      </c>
      <c r="N18" s="11">
        <v>137</v>
      </c>
      <c r="O18" s="12">
        <v>45</v>
      </c>
      <c r="P18" s="12">
        <v>8</v>
      </c>
      <c r="Q18" s="13">
        <f>IF(AND(ISBLANK(N18),ISBLANK(O18)),"",N18+O18)</f>
        <v>182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150</v>
      </c>
      <c r="E19" s="18">
        <v>81</v>
      </c>
      <c r="F19" s="18">
        <v>1</v>
      </c>
      <c r="G19" s="19">
        <f>IF(AND(ISBLANK(D19),ISBLANK(E19)),"",D19+E19)</f>
        <v>231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138</v>
      </c>
      <c r="O19" s="18">
        <v>54</v>
      </c>
      <c r="P19" s="18">
        <v>2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40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0</v>
      </c>
    </row>
    <row r="22" spans="1:19" ht="15.75" customHeight="1" thickBot="1">
      <c r="A22" s="81">
        <v>19747</v>
      </c>
      <c r="B22" s="82"/>
      <c r="C22" s="26" t="s">
        <v>12</v>
      </c>
      <c r="D22" s="27">
        <f>IF(ISNUMBER($G22),SUM(D18:D21),"")</f>
        <v>302</v>
      </c>
      <c r="E22" s="28">
        <f>IF(ISNUMBER($G22),SUM(E18:E21),"")</f>
        <v>159</v>
      </c>
      <c r="F22" s="28">
        <f>IF(ISNUMBER($G22),SUM(F18:F21),"")</f>
        <v>2</v>
      </c>
      <c r="G22" s="29">
        <f>IF(SUM($G18:$G21)+SUM($Q18:$Q21)&gt;0,SUM(G18:G21),"")</f>
        <v>461</v>
      </c>
      <c r="H22" s="27">
        <f>IF(ISNUMBER($G22),SUM(H18:H21),"")</f>
        <v>2</v>
      </c>
      <c r="I22" s="72"/>
      <c r="K22" s="81">
        <v>14364</v>
      </c>
      <c r="L22" s="82"/>
      <c r="M22" s="26" t="s">
        <v>12</v>
      </c>
      <c r="N22" s="27">
        <f>IF(ISNUMBER($G22),SUM(N18:N21),"")</f>
        <v>275</v>
      </c>
      <c r="O22" s="28">
        <f>IF(ISNUMBER($G22),SUM(O18:O21),"")</f>
        <v>99</v>
      </c>
      <c r="P22" s="28">
        <f>IF(ISNUMBER($G22),SUM(P18:P21),"")</f>
        <v>10</v>
      </c>
      <c r="Q22" s="29">
        <f>IF(SUM($G18:$G21)+SUM($Q18:$Q21)&gt;0,SUM(Q18:Q21),"")</f>
        <v>374</v>
      </c>
      <c r="R22" s="27">
        <f>IF(ISNUMBER($G22),SUM(R18:R21),"")</f>
        <v>0</v>
      </c>
      <c r="S22" s="72"/>
    </row>
    <row r="23" spans="1:19" ht="12.75" customHeight="1">
      <c r="A23" s="73" t="s">
        <v>53</v>
      </c>
      <c r="B23" s="74"/>
      <c r="C23" s="10">
        <v>1</v>
      </c>
      <c r="D23" s="11">
        <v>150</v>
      </c>
      <c r="E23" s="12">
        <v>60</v>
      </c>
      <c r="F23" s="12">
        <v>3</v>
      </c>
      <c r="G23" s="13">
        <f>IF(AND(ISBLANK(D23),ISBLANK(E23)),"",D23+E23)</f>
        <v>210</v>
      </c>
      <c r="H23" s="14">
        <f>IF(OR(ISNUMBER($G23),ISNUMBER($Q23)),(SIGN(N($G23)-N($Q23))+1)/2,"")</f>
        <v>1</v>
      </c>
      <c r="I23" s="15"/>
      <c r="K23" s="73" t="s">
        <v>54</v>
      </c>
      <c r="L23" s="74"/>
      <c r="M23" s="10">
        <v>1</v>
      </c>
      <c r="N23" s="11">
        <v>143</v>
      </c>
      <c r="O23" s="12">
        <v>54</v>
      </c>
      <c r="P23" s="12">
        <v>11</v>
      </c>
      <c r="Q23" s="13">
        <f>IF(AND(ISBLANK(N23),ISBLANK(O23)),"",N23+O23)</f>
        <v>197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140</v>
      </c>
      <c r="E24" s="18">
        <v>61</v>
      </c>
      <c r="F24" s="18">
        <v>7</v>
      </c>
      <c r="G24" s="19">
        <f>IF(AND(ISBLANK(D24),ISBLANK(E24)),"",D24+E24)</f>
        <v>201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123</v>
      </c>
      <c r="O24" s="18">
        <v>61</v>
      </c>
      <c r="P24" s="18">
        <v>4</v>
      </c>
      <c r="Q24" s="19">
        <f>IF(AND(ISBLANK(N24),ISBLANK(O24)),"",N24+O24)</f>
        <v>184</v>
      </c>
      <c r="R24" s="20">
        <f>IF(ISNUMBER($H24),1-$H24,"")</f>
        <v>0</v>
      </c>
      <c r="S24" s="15"/>
    </row>
    <row r="25" spans="1:19" ht="12.75" customHeight="1" thickBot="1">
      <c r="A25" s="77" t="s">
        <v>44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46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</v>
      </c>
    </row>
    <row r="27" spans="1:19" ht="15.75" customHeight="1" thickBot="1">
      <c r="A27" s="81">
        <v>19751</v>
      </c>
      <c r="B27" s="82"/>
      <c r="C27" s="26" t="s">
        <v>12</v>
      </c>
      <c r="D27" s="27">
        <f>IF(ISNUMBER($G27),SUM(D23:D26),"")</f>
        <v>290</v>
      </c>
      <c r="E27" s="28">
        <f>IF(ISNUMBER($G27),SUM(E23:E26),"")</f>
        <v>121</v>
      </c>
      <c r="F27" s="28">
        <f>IF(ISNUMBER($G27),SUM(F23:F26),"")</f>
        <v>10</v>
      </c>
      <c r="G27" s="29">
        <f>IF(SUM($G23:$G26)+SUM($Q23:$Q26)&gt;0,SUM(G23:G26),"")</f>
        <v>411</v>
      </c>
      <c r="H27" s="27">
        <f>IF(ISNUMBER($G27),SUM(H23:H26),"")</f>
        <v>2</v>
      </c>
      <c r="I27" s="72"/>
      <c r="K27" s="81">
        <v>16825</v>
      </c>
      <c r="L27" s="82"/>
      <c r="M27" s="26" t="s">
        <v>12</v>
      </c>
      <c r="N27" s="27">
        <f>IF(ISNUMBER($G27),SUM(N23:N26),"")</f>
        <v>266</v>
      </c>
      <c r="O27" s="28">
        <f>IF(ISNUMBER($G27),SUM(O23:O26),"")</f>
        <v>115</v>
      </c>
      <c r="P27" s="28">
        <f>IF(ISNUMBER($G27),SUM(P23:P26),"")</f>
        <v>15</v>
      </c>
      <c r="Q27" s="29">
        <f>IF(SUM($G23:$G26)+SUM($Q23:$Q26)&gt;0,SUM(Q23:Q26),"")</f>
        <v>381</v>
      </c>
      <c r="R27" s="27">
        <f>IF(ISNUMBER($G27),SUM(R23:R26),"")</f>
        <v>0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1175</v>
      </c>
      <c r="E39" s="34">
        <f>IF(ISNUMBER($G39),SUM(E12,E17,E22,E27,E32,E37),"")</f>
        <v>482</v>
      </c>
      <c r="F39" s="34">
        <f>IF(ISNUMBER($G39),SUM(F12,F17,F22,F27,F32,F37),"")</f>
        <v>40</v>
      </c>
      <c r="G39" s="35">
        <f>IF(SUM($G$8:$G$37)+SUM($Q$8:$Q$37)&gt;0,SUM(G12,G17,G22,G27,G32,G37),"")</f>
        <v>1657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1082</v>
      </c>
      <c r="O39" s="34">
        <f>IF(ISNUMBER($G39),SUM(O12,O17,O22,O27,O32,O37),"")</f>
        <v>421</v>
      </c>
      <c r="P39" s="34">
        <f>IF(ISNUMBER($G39),SUM(P12,P17,P22,P27,P32,P37),"")</f>
        <v>54</v>
      </c>
      <c r="Q39" s="35">
        <f>IF(SUM($G$8:$G$37)+SUM($Q$8:$Q$37)&gt;0,SUM(Q12,Q17,Q22,Q27,Q32,Q37),"")</f>
        <v>1503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55</v>
      </c>
      <c r="D41" s="123"/>
      <c r="E41" s="123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3" t="s">
        <v>60</v>
      </c>
      <c r="N41" s="123"/>
      <c r="O41" s="123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56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57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– TJ Čechie Admira Praha</v>
      </c>
    </row>
    <row r="46" spans="2:11" ht="19.5" customHeight="1">
      <c r="B46" s="2" t="s">
        <v>31</v>
      </c>
      <c r="C46" s="113" t="s">
        <v>58</v>
      </c>
      <c r="D46" s="113"/>
      <c r="I46" s="2" t="s">
        <v>33</v>
      </c>
      <c r="J46" s="113">
        <v>17</v>
      </c>
      <c r="K46" s="113"/>
    </row>
    <row r="47" spans="2:19" ht="19.5" customHeight="1">
      <c r="B47" s="2" t="s">
        <v>32</v>
      </c>
      <c r="C47" s="114" t="s">
        <v>59</v>
      </c>
      <c r="D47" s="114"/>
      <c r="I47" s="2" t="s">
        <v>34</v>
      </c>
      <c r="J47" s="114">
        <v>5</v>
      </c>
      <c r="K47" s="114"/>
      <c r="P47" s="2" t="s">
        <v>35</v>
      </c>
      <c r="Q47" s="108">
        <v>41880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5">
        <v>41202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2012-10-20T11:11:56Z</cp:lastPrinted>
  <dcterms:created xsi:type="dcterms:W3CDTF">2005-07-26T20:23:27Z</dcterms:created>
  <dcterms:modified xsi:type="dcterms:W3CDTF">2012-10-20T14:44:42Z</dcterms:modified>
  <cp:category/>
  <cp:version/>
  <cp:contentType/>
  <cp:contentStatus/>
</cp:coreProperties>
</file>