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V-Rok" sheetId="1" r:id="rId1"/>
    <sheet name="KK B. JBC" sheetId="2" r:id="rId2"/>
    <sheet name="Tep-Kos" sheetId="3" r:id="rId3"/>
    <sheet name="Pec-Adm" sheetId="4" r:id="rId4"/>
  </sheets>
  <definedNames/>
  <calcPr fullCalcOnLoad="1"/>
</workbook>
</file>

<file path=xl/sharedStrings.xml><?xml version="1.0" encoding="utf-8"?>
<sst xmlns="http://schemas.openxmlformats.org/spreadsheetml/2006/main" count="421" uniqueCount="133">
  <si>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</si>
  <si>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</si>
  <si>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</si>
  <si>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</si>
  <si>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</si>
  <si>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</si>
  <si>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</si>
  <si>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</si>
  <si>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</si>
  <si>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</si>
  <si>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</si>
  <si>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</si>
  <si>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</si>
  <si>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</si>
  <si>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</si>
  <si>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</si>
  <si>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</si>
  <si>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</si>
  <si>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</si>
  <si>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</si>
  <si>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</si>
  <si>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</si>
  <si>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</si>
  <si>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</si>
  <si>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</si>
  <si>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</si>
  <si>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</si>
  <si>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</si>
  <si>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</si>
  <si>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</si>
  <si>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</si>
  <si>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</si>
  <si>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</si>
  <si>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</si>
  <si>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</si>
  <si>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</si>
  <si>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</si>
  <si>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</si>
  <si>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</si>
  <si>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Č.Pečky</t>
  </si>
  <si>
    <t xml:space="preserve"> </t>
  </si>
  <si>
    <t>Hanus Jaromír</t>
  </si>
  <si>
    <t>II/0382</t>
  </si>
  <si>
    <t>TJ Sokol Červené Pečky</t>
  </si>
  <si>
    <t>Chybová Jana</t>
  </si>
  <si>
    <t>Beranová</t>
  </si>
  <si>
    <t>Pavlína</t>
  </si>
  <si>
    <t>Šeborová</t>
  </si>
  <si>
    <t>Hana</t>
  </si>
  <si>
    <t>Krupičková</t>
  </si>
  <si>
    <t>Vladimíra</t>
  </si>
  <si>
    <t xml:space="preserve">Novotná </t>
  </si>
  <si>
    <t>Adéla</t>
  </si>
  <si>
    <t>TJ Čechie-Admira Praha</t>
  </si>
  <si>
    <t>9.4.2011 Hanus Jaromír</t>
  </si>
  <si>
    <t>Lembak</t>
  </si>
  <si>
    <t>Krčmová</t>
  </si>
  <si>
    <t>Lucie</t>
  </si>
  <si>
    <t>Iva</t>
  </si>
  <si>
    <t>Tinková</t>
  </si>
  <si>
    <t>Hrbková</t>
  </si>
  <si>
    <t>Tereza</t>
  </si>
  <si>
    <t>Kateřina</t>
  </si>
  <si>
    <t>Lembak Kateřina</t>
  </si>
  <si>
    <t>9.4.2011 Čížková Jana</t>
  </si>
  <si>
    <t>není</t>
  </si>
  <si>
    <t>nejsou</t>
  </si>
  <si>
    <t>II/0472</t>
  </si>
  <si>
    <t>Čížková Jana</t>
  </si>
  <si>
    <t>Samoláková Jana</t>
  </si>
  <si>
    <t>Poláčková Miroslava</t>
  </si>
  <si>
    <t>Marcela</t>
  </si>
  <si>
    <t>Miroslava</t>
  </si>
  <si>
    <t>Rajtarová</t>
  </si>
  <si>
    <t>Poláčková</t>
  </si>
  <si>
    <t>Růžena</t>
  </si>
  <si>
    <t>Horáčková</t>
  </si>
  <si>
    <t>Boková</t>
  </si>
  <si>
    <t>Mlejnková</t>
  </si>
  <si>
    <t>Obručová</t>
  </si>
  <si>
    <t>Jana</t>
  </si>
  <si>
    <t>Samoláková</t>
  </si>
  <si>
    <t>Lukášková</t>
  </si>
  <si>
    <t>KK Akuma Kosmonosy</t>
  </si>
  <si>
    <t>TJ Sokol Teplá</t>
  </si>
  <si>
    <t>Sokol Teplá</t>
  </si>
  <si>
    <t>Lehrmannová Pavla</t>
  </si>
  <si>
    <t>Gobyová Anna</t>
  </si>
  <si>
    <t>9.4.2011 Jiří Hnízdil</t>
  </si>
  <si>
    <t>II/0110</t>
  </si>
  <si>
    <t>Hnízdil Jiří</t>
  </si>
  <si>
    <t>Floriánová</t>
  </si>
  <si>
    <t>Sionová</t>
  </si>
  <si>
    <t>Anna</t>
  </si>
  <si>
    <t>Neckářová</t>
  </si>
  <si>
    <t>Emilie</t>
  </si>
  <si>
    <t>Eliška</t>
  </si>
  <si>
    <t>Císařovská</t>
  </si>
  <si>
    <t>Dosedělová</t>
  </si>
  <si>
    <t>Ivana</t>
  </si>
  <si>
    <t>Kristýna</t>
  </si>
  <si>
    <t>Kaanová</t>
  </si>
  <si>
    <t>Olga</t>
  </si>
  <si>
    <t>Marie</t>
  </si>
  <si>
    <t>Syková</t>
  </si>
  <si>
    <t>Chlumská</t>
  </si>
  <si>
    <t>TJ Bižuterie Jablonec n.Nisou</t>
  </si>
  <si>
    <t>KK Konstruktiva B</t>
  </si>
  <si>
    <t>KK Konstruktiva Praha</t>
  </si>
  <si>
    <t>nic</t>
  </si>
  <si>
    <t>žádné</t>
  </si>
  <si>
    <t>II/0236</t>
  </si>
  <si>
    <t>Pollak Josef</t>
  </si>
  <si>
    <t>Koukolíková Marcela</t>
  </si>
  <si>
    <t>Šebestová Milena</t>
  </si>
  <si>
    <t>Terezie</t>
  </si>
  <si>
    <t>Yveta</t>
  </si>
  <si>
    <t>Krákorová</t>
  </si>
  <si>
    <t>Štarková</t>
  </si>
  <si>
    <t>Denisa</t>
  </si>
  <si>
    <t>Petra</t>
  </si>
  <si>
    <t xml:space="preserve">Pytlíková </t>
  </si>
  <si>
    <t>Holá</t>
  </si>
  <si>
    <t>Marta</t>
  </si>
  <si>
    <t>Kořanová</t>
  </si>
  <si>
    <t>Gobyová</t>
  </si>
  <si>
    <t>Jaroslava</t>
  </si>
  <si>
    <t>Milena</t>
  </si>
  <si>
    <t>Ženíšková</t>
  </si>
  <si>
    <t>Šebestová</t>
  </si>
  <si>
    <t>SKK Rokycany</t>
  </si>
  <si>
    <t>TJ Lokomotiva České Velenice</t>
  </si>
  <si>
    <t>TJ Loko Č. Velenice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</si>
</sst>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G14" sqref="G14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3" t="s">
        <v>38</v>
      </c>
      <c r="L1" s="263" t="s">
        <v>132</v>
      </c>
      <c r="M1" s="263"/>
      <c r="N1" s="263"/>
      <c r="O1" s="262" t="s">
        <v>37</v>
      </c>
      <c r="P1" s="262"/>
      <c r="Q1" s="261">
        <v>40649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131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130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129</v>
      </c>
      <c r="B8" s="236"/>
      <c r="C8" s="235">
        <v>1</v>
      </c>
      <c r="D8" s="234">
        <v>166</v>
      </c>
      <c r="E8" s="233">
        <v>66</v>
      </c>
      <c r="F8" s="233">
        <v>0</v>
      </c>
      <c r="G8" s="232">
        <f>IF(AND(ISBLANK(D8),ISBLANK(E8)),"",D8+E8)</f>
        <v>232</v>
      </c>
      <c r="H8" s="231">
        <f>IF(OR(ISNUMBER($G8),ISNUMBER($Q8)),(SIGN(N($G8)-N($Q8))+1)/2,"")</f>
        <v>1</v>
      </c>
      <c r="I8" s="221"/>
      <c r="K8" s="237" t="s">
        <v>128</v>
      </c>
      <c r="L8" s="236"/>
      <c r="M8" s="235">
        <v>1</v>
      </c>
      <c r="N8" s="234">
        <v>144</v>
      </c>
      <c r="O8" s="233">
        <v>44</v>
      </c>
      <c r="P8" s="233">
        <v>7</v>
      </c>
      <c r="Q8" s="232">
        <f>IF(AND(ISBLANK(N8),ISBLANK(O8)),"",N8+O8)</f>
        <v>188</v>
      </c>
      <c r="R8" s="231">
        <f>IF(ISNUMBER($H8),1-$H8,"")</f>
        <v>0</v>
      </c>
      <c r="S8" s="221"/>
    </row>
    <row r="9" spans="1:19" ht="12.75" customHeight="1">
      <c r="A9" s="230"/>
      <c r="B9" s="229"/>
      <c r="C9" s="226">
        <v>2</v>
      </c>
      <c r="D9" s="225">
        <v>156</v>
      </c>
      <c r="E9" s="224">
        <v>81</v>
      </c>
      <c r="F9" s="224">
        <v>0</v>
      </c>
      <c r="G9" s="223">
        <f>IF(AND(ISBLANK(D9),ISBLANK(E9)),"",D9+E9)</f>
        <v>237</v>
      </c>
      <c r="H9" s="222">
        <f>IF(OR(ISNUMBER($G9),ISNUMBER($Q9)),(SIGN(N($G9)-N($Q9))+1)/2,"")</f>
        <v>1</v>
      </c>
      <c r="I9" s="221"/>
      <c r="K9" s="230"/>
      <c r="L9" s="229"/>
      <c r="M9" s="226">
        <v>2</v>
      </c>
      <c r="N9" s="225">
        <v>128</v>
      </c>
      <c r="O9" s="224">
        <v>54</v>
      </c>
      <c r="P9" s="224">
        <v>4</v>
      </c>
      <c r="Q9" s="223">
        <f>IF(AND(ISBLANK(N9),ISBLANK(O9)),"",N9+O9)</f>
        <v>182</v>
      </c>
      <c r="R9" s="222">
        <f>IF(ISNUMBER($H9),1-$H9,"")</f>
        <v>0</v>
      </c>
      <c r="S9" s="221"/>
    </row>
    <row r="10" spans="1:19" ht="12.75" customHeight="1" thickBot="1">
      <c r="A10" s="228" t="s">
        <v>127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126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/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1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0</v>
      </c>
    </row>
    <row r="12" spans="1:19" ht="15.75" customHeight="1" thickBot="1">
      <c r="A12" s="212">
        <v>1531</v>
      </c>
      <c r="B12" s="211"/>
      <c r="C12" s="210" t="s">
        <v>12</v>
      </c>
      <c r="D12" s="207">
        <f>IF(ISNUMBER($G12),SUM(D8:D11),"")</f>
        <v>322</v>
      </c>
      <c r="E12" s="209">
        <f>IF(ISNUMBER($G12),SUM(E8:E11),"")</f>
        <v>147</v>
      </c>
      <c r="F12" s="209">
        <f>IF(ISNUMBER($G12),SUM(F8:F11),"")</f>
        <v>0</v>
      </c>
      <c r="G12" s="208">
        <f>IF(SUM($G8:$G11)+SUM($Q8:$Q11)&gt;0,SUM(G8:G11),"")</f>
        <v>469</v>
      </c>
      <c r="H12" s="207">
        <f>IF(ISNUMBER($G12),SUM(H8:H11),"")</f>
        <v>2</v>
      </c>
      <c r="I12" s="206"/>
      <c r="K12" s="212">
        <v>4147</v>
      </c>
      <c r="L12" s="211"/>
      <c r="M12" s="210" t="s">
        <v>12</v>
      </c>
      <c r="N12" s="207">
        <f>IF(ISNUMBER($G12),SUM(N8:N11),"")</f>
        <v>272</v>
      </c>
      <c r="O12" s="209">
        <f>IF(ISNUMBER($G12),SUM(O8:O11),"")</f>
        <v>98</v>
      </c>
      <c r="P12" s="209">
        <f>IF(ISNUMBER($G12),SUM(P8:P11),"")</f>
        <v>11</v>
      </c>
      <c r="Q12" s="208">
        <f>IF(SUM($G8:$G11)+SUM($Q8:$Q11)&gt;0,SUM(Q8:Q11),"")</f>
        <v>370</v>
      </c>
      <c r="R12" s="207">
        <f>IF(ISNUMBER($G12),SUM(R8:R11),"")</f>
        <v>0</v>
      </c>
      <c r="S12" s="206"/>
    </row>
    <row r="13" spans="1:19" ht="12.75" customHeight="1">
      <c r="A13" s="237" t="s">
        <v>125</v>
      </c>
      <c r="B13" s="236"/>
      <c r="C13" s="235">
        <v>1</v>
      </c>
      <c r="D13" s="234">
        <v>147</v>
      </c>
      <c r="E13" s="233">
        <v>53</v>
      </c>
      <c r="F13" s="233">
        <v>6</v>
      </c>
      <c r="G13" s="232">
        <f>IF(AND(ISBLANK(D13),ISBLANK(E13)),"",D13+E13)</f>
        <v>200</v>
      </c>
      <c r="H13" s="231">
        <f>IF(OR(ISNUMBER($G13),ISNUMBER($Q13)),(SIGN(N($G13)-N($Q13))+1)/2,"")</f>
        <v>0</v>
      </c>
      <c r="I13" s="221"/>
      <c r="K13" s="237" t="s">
        <v>124</v>
      </c>
      <c r="L13" s="236"/>
      <c r="M13" s="235">
        <v>1</v>
      </c>
      <c r="N13" s="234">
        <v>155</v>
      </c>
      <c r="O13" s="233">
        <v>80</v>
      </c>
      <c r="P13" s="233">
        <v>1</v>
      </c>
      <c r="Q13" s="232">
        <f>IF(AND(ISBLANK(N13),ISBLANK(O13)),"",N13+O13)</f>
        <v>235</v>
      </c>
      <c r="R13" s="231">
        <f>IF(ISNUMBER($H13),1-$H13,"")</f>
        <v>1</v>
      </c>
      <c r="S13" s="221"/>
    </row>
    <row r="14" spans="1:19" ht="12.75" customHeight="1">
      <c r="A14" s="230"/>
      <c r="B14" s="229"/>
      <c r="C14" s="226">
        <v>2</v>
      </c>
      <c r="D14" s="225">
        <v>147</v>
      </c>
      <c r="E14" s="224">
        <v>76</v>
      </c>
      <c r="F14" s="224">
        <v>4</v>
      </c>
      <c r="G14" s="223">
        <f>IF(AND(ISBLANK(D14),ISBLANK(E14)),"",D14+E14)</f>
        <v>223</v>
      </c>
      <c r="H14" s="222">
        <f>IF(OR(ISNUMBER($G14),ISNUMBER($Q14)),(SIGN(N($G14)-N($Q14))+1)/2,"")</f>
        <v>1</v>
      </c>
      <c r="I14" s="221"/>
      <c r="K14" s="230"/>
      <c r="L14" s="229"/>
      <c r="M14" s="226">
        <v>2</v>
      </c>
      <c r="N14" s="225">
        <v>135</v>
      </c>
      <c r="O14" s="224">
        <v>70</v>
      </c>
      <c r="P14" s="224">
        <v>0</v>
      </c>
      <c r="Q14" s="223">
        <f>IF(AND(ISBLANK(N14),ISBLANK(O14)),"",N14+O14)</f>
        <v>205</v>
      </c>
      <c r="R14" s="222">
        <f>IF(ISNUMBER($H14),1-$H14,"")</f>
        <v>0</v>
      </c>
      <c r="S14" s="221"/>
    </row>
    <row r="15" spans="1:19" ht="12.75" customHeight="1" thickBot="1">
      <c r="A15" s="228" t="s">
        <v>93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123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/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0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1</v>
      </c>
    </row>
    <row r="17" spans="1:19" ht="15.75" customHeight="1" thickBot="1">
      <c r="A17" s="212">
        <v>20255</v>
      </c>
      <c r="B17" s="211"/>
      <c r="C17" s="210" t="s">
        <v>12</v>
      </c>
      <c r="D17" s="207">
        <f>IF(ISNUMBER($G17),SUM(D13:D16),"")</f>
        <v>294</v>
      </c>
      <c r="E17" s="209">
        <f>IF(ISNUMBER($G17),SUM(E13:E16),"")</f>
        <v>129</v>
      </c>
      <c r="F17" s="209">
        <f>IF(ISNUMBER($G17),SUM(F13:F16),"")</f>
        <v>10</v>
      </c>
      <c r="G17" s="208">
        <f>IF(SUM($G13:$G16)+SUM($Q13:$Q16)&gt;0,SUM(G13:G16),"")</f>
        <v>423</v>
      </c>
      <c r="H17" s="207">
        <f>IF(ISNUMBER($G17),SUM(H13:H16),"")</f>
        <v>1</v>
      </c>
      <c r="I17" s="206"/>
      <c r="K17" s="212">
        <v>2766</v>
      </c>
      <c r="L17" s="211"/>
      <c r="M17" s="210" t="s">
        <v>12</v>
      </c>
      <c r="N17" s="207">
        <f>IF(ISNUMBER($G17),SUM(N13:N16),"")</f>
        <v>290</v>
      </c>
      <c r="O17" s="209">
        <f>IF(ISNUMBER($G17),SUM(O13:O16),"")</f>
        <v>150</v>
      </c>
      <c r="P17" s="209">
        <f>IF(ISNUMBER($G17),SUM(P13:P16),"")</f>
        <v>1</v>
      </c>
      <c r="Q17" s="208">
        <f>IF(SUM($G13:$G16)+SUM($Q13:$Q16)&gt;0,SUM(Q13:Q16),"")</f>
        <v>440</v>
      </c>
      <c r="R17" s="207">
        <f>IF(ISNUMBER($G17),SUM(R13:R16),"")</f>
        <v>1</v>
      </c>
      <c r="S17" s="206"/>
    </row>
    <row r="18" spans="1:19" ht="12.75" customHeight="1">
      <c r="A18" s="237" t="s">
        <v>122</v>
      </c>
      <c r="B18" s="236"/>
      <c r="C18" s="235">
        <v>1</v>
      </c>
      <c r="D18" s="234">
        <v>145</v>
      </c>
      <c r="E18" s="233">
        <v>54</v>
      </c>
      <c r="F18" s="233">
        <v>4</v>
      </c>
      <c r="G18" s="232">
        <f>IF(AND(ISBLANK(D18),ISBLANK(E18)),"",D18+E18)</f>
        <v>199</v>
      </c>
      <c r="H18" s="231">
        <f>IF(OR(ISNUMBER($G18),ISNUMBER($Q18)),(SIGN(N($G18)-N($Q18))+1)/2,"")</f>
        <v>1</v>
      </c>
      <c r="I18" s="221"/>
      <c r="K18" s="237" t="s">
        <v>121</v>
      </c>
      <c r="L18" s="236"/>
      <c r="M18" s="235">
        <v>1</v>
      </c>
      <c r="N18" s="234">
        <v>145</v>
      </c>
      <c r="O18" s="233">
        <v>43</v>
      </c>
      <c r="P18" s="233">
        <v>7</v>
      </c>
      <c r="Q18" s="232">
        <f>IF(AND(ISBLANK(N18),ISBLANK(O18)),"",N18+O18)</f>
        <v>188</v>
      </c>
      <c r="R18" s="231">
        <f>IF(ISNUMBER($H18),1-$H18,"")</f>
        <v>0</v>
      </c>
      <c r="S18" s="221"/>
    </row>
    <row r="19" spans="1:19" ht="12.75" customHeight="1">
      <c r="A19" s="230"/>
      <c r="B19" s="229"/>
      <c r="C19" s="226">
        <v>2</v>
      </c>
      <c r="D19" s="225">
        <v>159</v>
      </c>
      <c r="E19" s="224">
        <v>52</v>
      </c>
      <c r="F19" s="224">
        <v>1</v>
      </c>
      <c r="G19" s="223">
        <f>IF(AND(ISBLANK(D19),ISBLANK(E19)),"",D19+E19)</f>
        <v>211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144</v>
      </c>
      <c r="O19" s="224">
        <v>61</v>
      </c>
      <c r="P19" s="224">
        <v>4</v>
      </c>
      <c r="Q19" s="223">
        <f>IF(AND(ISBLANK(N19),ISBLANK(O19)),"",N19+O19)</f>
        <v>205</v>
      </c>
      <c r="R19" s="222">
        <f>IF(ISNUMBER($H19),1-$H19,"")</f>
        <v>0</v>
      </c>
      <c r="S19" s="221"/>
    </row>
    <row r="20" spans="1:19" ht="12.75" customHeight="1" thickBot="1">
      <c r="A20" s="228" t="s">
        <v>120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119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1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0</v>
      </c>
    </row>
    <row r="22" spans="1:19" ht="15.75" customHeight="1" thickBot="1">
      <c r="A22" s="212">
        <v>2476</v>
      </c>
      <c r="B22" s="211"/>
      <c r="C22" s="210" t="s">
        <v>12</v>
      </c>
      <c r="D22" s="207">
        <f>IF(ISNUMBER($G22),SUM(D18:D21),"")</f>
        <v>304</v>
      </c>
      <c r="E22" s="209">
        <f>IF(ISNUMBER($G22),SUM(E18:E21),"")</f>
        <v>106</v>
      </c>
      <c r="F22" s="209">
        <f>IF(ISNUMBER($G22),SUM(F18:F21),"")</f>
        <v>5</v>
      </c>
      <c r="G22" s="208">
        <f>IF(SUM($G18:$G21)+SUM($Q18:$Q21)&gt;0,SUM(G18:G21),"")</f>
        <v>410</v>
      </c>
      <c r="H22" s="207">
        <f>IF(ISNUMBER($G22),SUM(H18:H21),"")</f>
        <v>2</v>
      </c>
      <c r="I22" s="206"/>
      <c r="K22" s="212">
        <v>16802</v>
      </c>
      <c r="L22" s="211"/>
      <c r="M22" s="210" t="s">
        <v>12</v>
      </c>
      <c r="N22" s="207">
        <f>IF(ISNUMBER($G22),SUM(N18:N21),"")</f>
        <v>289</v>
      </c>
      <c r="O22" s="209">
        <f>IF(ISNUMBER($G22),SUM(O18:O21),"")</f>
        <v>104</v>
      </c>
      <c r="P22" s="209">
        <f>IF(ISNUMBER($G22),SUM(P18:P21),"")</f>
        <v>11</v>
      </c>
      <c r="Q22" s="208">
        <f>IF(SUM($G18:$G21)+SUM($Q18:$Q21)&gt;0,SUM(Q18:Q21),"")</f>
        <v>393</v>
      </c>
      <c r="R22" s="207">
        <f>IF(ISNUMBER($G22),SUM(R18:R21),"")</f>
        <v>0</v>
      </c>
      <c r="S22" s="206"/>
    </row>
    <row r="23" spans="1:19" ht="12.75" customHeight="1">
      <c r="A23" s="237" t="s">
        <v>118</v>
      </c>
      <c r="B23" s="236"/>
      <c r="C23" s="235">
        <v>1</v>
      </c>
      <c r="D23" s="234">
        <v>147</v>
      </c>
      <c r="E23" s="233">
        <v>88</v>
      </c>
      <c r="F23" s="233">
        <v>1</v>
      </c>
      <c r="G23" s="232">
        <f>IF(AND(ISBLANK(D23),ISBLANK(E23)),"",D23+E23)</f>
        <v>235</v>
      </c>
      <c r="H23" s="231">
        <f>IF(OR(ISNUMBER($G23),ISNUMBER($Q23)),(SIGN(N($G23)-N($Q23))+1)/2,"")</f>
        <v>0</v>
      </c>
      <c r="I23" s="221"/>
      <c r="K23" s="237" t="s">
        <v>117</v>
      </c>
      <c r="L23" s="236"/>
      <c r="M23" s="235">
        <v>1</v>
      </c>
      <c r="N23" s="234">
        <v>156</v>
      </c>
      <c r="O23" s="233">
        <v>80</v>
      </c>
      <c r="P23" s="233">
        <v>2</v>
      </c>
      <c r="Q23" s="232">
        <f>IF(AND(ISBLANK(N23),ISBLANK(O23)),"",N23+O23)</f>
        <v>236</v>
      </c>
      <c r="R23" s="231">
        <f>IF(ISNUMBER($H23),1-$H23,"")</f>
        <v>1</v>
      </c>
      <c r="S23" s="221"/>
    </row>
    <row r="24" spans="1:19" ht="12.75" customHeight="1">
      <c r="A24" s="230"/>
      <c r="B24" s="229"/>
      <c r="C24" s="226">
        <v>2</v>
      </c>
      <c r="D24" s="225">
        <v>159</v>
      </c>
      <c r="E24" s="224">
        <v>70</v>
      </c>
      <c r="F24" s="224">
        <v>1</v>
      </c>
      <c r="G24" s="223">
        <f>IF(AND(ISBLANK(D24),ISBLANK(E24)),"",D24+E24)</f>
        <v>229</v>
      </c>
      <c r="H24" s="222">
        <f>IF(OR(ISNUMBER($G24),ISNUMBER($Q24)),(SIGN(N($G24)-N($Q24))+1)/2,"")</f>
        <v>1</v>
      </c>
      <c r="I24" s="221"/>
      <c r="K24" s="230"/>
      <c r="L24" s="229"/>
      <c r="M24" s="226">
        <v>2</v>
      </c>
      <c r="N24" s="225">
        <v>144</v>
      </c>
      <c r="O24" s="224">
        <v>72</v>
      </c>
      <c r="P24" s="224">
        <v>1</v>
      </c>
      <c r="Q24" s="223">
        <f>IF(AND(ISBLANK(N24),ISBLANK(O24)),"",N24+O24)</f>
        <v>216</v>
      </c>
      <c r="R24" s="222">
        <f>IF(ISNUMBER($H24),1-$H24,"")</f>
        <v>0</v>
      </c>
      <c r="S24" s="221"/>
    </row>
    <row r="25" spans="1:19" ht="12.75" customHeight="1" thickBot="1">
      <c r="A25" s="228" t="s">
        <v>116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28" t="s">
        <v>115</v>
      </c>
      <c r="L25" s="227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1</v>
      </c>
      <c r="K26" s="220"/>
      <c r="L26" s="219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0</v>
      </c>
    </row>
    <row r="27" spans="1:19" ht="15.75" customHeight="1" thickBot="1">
      <c r="A27" s="212">
        <v>1532</v>
      </c>
      <c r="B27" s="211"/>
      <c r="C27" s="210" t="s">
        <v>12</v>
      </c>
      <c r="D27" s="207">
        <f>IF(ISNUMBER($G27),SUM(D23:D26),"")</f>
        <v>306</v>
      </c>
      <c r="E27" s="209">
        <f>IF(ISNUMBER($G27),SUM(E23:E26),"")</f>
        <v>158</v>
      </c>
      <c r="F27" s="209">
        <f>IF(ISNUMBER($G27),SUM(F23:F26),"")</f>
        <v>2</v>
      </c>
      <c r="G27" s="208">
        <f>IF(SUM($G23:$G26)+SUM($Q23:$Q26)&gt;0,SUM(G23:G26),"")</f>
        <v>464</v>
      </c>
      <c r="H27" s="207">
        <f>IF(ISNUMBER($G27),SUM(H23:H26),"")</f>
        <v>1</v>
      </c>
      <c r="I27" s="206"/>
      <c r="K27" s="212">
        <v>17830</v>
      </c>
      <c r="L27" s="211"/>
      <c r="M27" s="210" t="s">
        <v>12</v>
      </c>
      <c r="N27" s="207">
        <f>IF(ISNUMBER($G27),SUM(N23:N26),"")</f>
        <v>300</v>
      </c>
      <c r="O27" s="209">
        <f>IF(ISNUMBER($G27),SUM(O23:O26),"")</f>
        <v>152</v>
      </c>
      <c r="P27" s="209">
        <f>IF(ISNUMBER($G27),SUM(P23:P26),"")</f>
        <v>3</v>
      </c>
      <c r="Q27" s="208">
        <f>IF(SUM($G23:$G26)+SUM($Q23:$Q26)&gt;0,SUM(Q23:Q26),"")</f>
        <v>452</v>
      </c>
      <c r="R27" s="207">
        <f>IF(ISNUMBER($G27),SUM(R23:R26),"")</f>
        <v>1</v>
      </c>
      <c r="S27" s="206"/>
    </row>
    <row r="28" spans="1:19" ht="12.75" customHeight="1">
      <c r="A28" s="237"/>
      <c r="B28" s="236"/>
      <c r="C28" s="235">
        <v>1</v>
      </c>
      <c r="D28" s="234"/>
      <c r="E28" s="233"/>
      <c r="F28" s="233"/>
      <c r="G28" s="232">
        <f>IF(AND(ISBLANK(D28),ISBLANK(E28)),"",D28+E28)</f>
      </c>
      <c r="H28" s="231">
        <f>IF(OR(ISNUMBER($G28),ISNUMBER($Q28)),(SIGN(N($G28)-N($Q28))+1)/2,"")</f>
      </c>
      <c r="I28" s="221"/>
      <c r="K28" s="237"/>
      <c r="L28" s="236"/>
      <c r="M28" s="235">
        <v>1</v>
      </c>
      <c r="N28" s="234"/>
      <c r="O28" s="233"/>
      <c r="P28" s="233"/>
      <c r="Q28" s="232">
        <f>IF(AND(ISBLANK(N28),ISBLANK(O28)),"",N28+O28)</f>
      </c>
      <c r="R28" s="231">
        <f>IF(ISNUMBER($H28),1-$H28,"")</f>
      </c>
      <c r="S28" s="221"/>
    </row>
    <row r="29" spans="1:19" ht="12.75" customHeight="1">
      <c r="A29" s="230"/>
      <c r="B29" s="229"/>
      <c r="C29" s="226">
        <v>2</v>
      </c>
      <c r="D29" s="225"/>
      <c r="E29" s="224"/>
      <c r="F29" s="224"/>
      <c r="G29" s="223">
        <f>IF(AND(ISBLANK(D29),ISBLANK(E29)),"",D29+E29)</f>
      </c>
      <c r="H29" s="222">
        <f>IF(OR(ISNUMBER($G29),ISNUMBER($Q29)),(SIGN(N($G29)-N($Q29))+1)/2,"")</f>
      </c>
      <c r="I29" s="221"/>
      <c r="K29" s="230"/>
      <c r="L29" s="229"/>
      <c r="M29" s="226">
        <v>2</v>
      </c>
      <c r="N29" s="225"/>
      <c r="O29" s="224"/>
      <c r="P29" s="224"/>
      <c r="Q29" s="223">
        <f>IF(AND(ISBLANK(N29),ISBLANK(O29)),"",N29+O29)</f>
      </c>
      <c r="R29" s="222">
        <f>IF(ISNUMBER($H29),1-$H29,"")</f>
      </c>
      <c r="S29" s="221"/>
    </row>
    <row r="30" spans="1:19" ht="12.75" customHeight="1" thickBot="1">
      <c r="A30" s="228"/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28"/>
      <c r="L30" s="227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/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</c>
      <c r="K31" s="220"/>
      <c r="L31" s="219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</c>
    </row>
    <row r="32" spans="1:19" ht="15.75" customHeight="1" thickBot="1">
      <c r="A32" s="212"/>
      <c r="B32" s="211"/>
      <c r="C32" s="210" t="s">
        <v>12</v>
      </c>
      <c r="D32" s="207">
        <f>IF(ISNUMBER($G32),SUM(D28:D31),"")</f>
      </c>
      <c r="E32" s="209">
        <f>IF(ISNUMBER($G32),SUM(E28:E31),"")</f>
      </c>
      <c r="F32" s="209">
        <f>IF(ISNUMBER($G32),SUM(F28:F31),"")</f>
      </c>
      <c r="G32" s="208">
        <f>IF(SUM($G28:$G31)+SUM($Q28:$Q31)&gt;0,SUM(G28:G31),"")</f>
      </c>
      <c r="H32" s="207">
        <f>IF(ISNUMBER($G32),SUM(H28:H31),"")</f>
      </c>
      <c r="I32" s="206"/>
      <c r="K32" s="212"/>
      <c r="L32" s="211"/>
      <c r="M32" s="210" t="s">
        <v>12</v>
      </c>
      <c r="N32" s="207">
        <f>IF(ISNUMBER($G32),SUM(N28:N31),"")</f>
      </c>
      <c r="O32" s="209">
        <f>IF(ISNUMBER($G32),SUM(O28:O31),"")</f>
      </c>
      <c r="P32" s="209">
        <f>IF(ISNUMBER($G32),SUM(P28:P31),"")</f>
      </c>
      <c r="Q32" s="208">
        <f>IF(SUM($G28:$G31)+SUM($Q28:$Q31)&gt;0,SUM(Q28:Q31),"")</f>
      </c>
      <c r="R32" s="207">
        <f>IF(ISNUMBER($G32),SUM(R28:R31),"")</f>
      </c>
      <c r="S32" s="206"/>
    </row>
    <row r="33" spans="1:19" ht="12.75" customHeight="1">
      <c r="A33" s="237"/>
      <c r="B33" s="236"/>
      <c r="C33" s="235">
        <v>1</v>
      </c>
      <c r="D33" s="234"/>
      <c r="E33" s="233"/>
      <c r="F33" s="233"/>
      <c r="G33" s="232">
        <f>IF(AND(ISBLANK(D33),ISBLANK(E33)),"",D33+E33)</f>
      </c>
      <c r="H33" s="231">
        <f>IF(OR(ISNUMBER($G33),ISNUMBER($Q33)),(SIGN(N($G33)-N($Q33))+1)/2,"")</f>
      </c>
      <c r="I33" s="221"/>
      <c r="K33" s="237"/>
      <c r="L33" s="236"/>
      <c r="M33" s="235">
        <v>1</v>
      </c>
      <c r="N33" s="234"/>
      <c r="O33" s="233"/>
      <c r="P33" s="233"/>
      <c r="Q33" s="232">
        <f>IF(AND(ISBLANK(N33),ISBLANK(O33)),"",N33+O33)</f>
      </c>
      <c r="R33" s="231">
        <f>IF(ISNUMBER($H33),1-$H33,"")</f>
      </c>
      <c r="S33" s="221"/>
    </row>
    <row r="34" spans="1:19" ht="12.75" customHeight="1">
      <c r="A34" s="230"/>
      <c r="B34" s="229"/>
      <c r="C34" s="226">
        <v>2</v>
      </c>
      <c r="D34" s="225"/>
      <c r="E34" s="224"/>
      <c r="F34" s="224"/>
      <c r="G34" s="223">
        <f>IF(AND(ISBLANK(D34),ISBLANK(E34)),"",D34+E34)</f>
      </c>
      <c r="H34" s="222">
        <f>IF(OR(ISNUMBER($G34),ISNUMBER($Q34)),(SIGN(N($G34)-N($Q34))+1)/2,"")</f>
      </c>
      <c r="I34" s="221"/>
      <c r="K34" s="230"/>
      <c r="L34" s="229"/>
      <c r="M34" s="226">
        <v>2</v>
      </c>
      <c r="N34" s="225"/>
      <c r="O34" s="224"/>
      <c r="P34" s="224"/>
      <c r="Q34" s="223">
        <f>IF(AND(ISBLANK(N34),ISBLANK(O34)),"",N34+O34)</f>
      </c>
      <c r="R34" s="222">
        <f>IF(ISNUMBER($H34),1-$H34,"")</f>
      </c>
      <c r="S34" s="221"/>
    </row>
    <row r="35" spans="1:19" ht="12.75" customHeight="1" thickBot="1">
      <c r="A35" s="228"/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/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</c>
    </row>
    <row r="37" spans="1:19" ht="15.75" customHeight="1" thickBot="1">
      <c r="A37" s="212"/>
      <c r="B37" s="211"/>
      <c r="C37" s="210" t="s">
        <v>12</v>
      </c>
      <c r="D37" s="207">
        <f>IF(ISNUMBER($G37),SUM(D33:D36),"")</f>
      </c>
      <c r="E37" s="209">
        <f>IF(ISNUMBER($G37),SUM(E33:E36),"")</f>
      </c>
      <c r="F37" s="209">
        <f>IF(ISNUMBER($G37),SUM(F33:F36),"")</f>
      </c>
      <c r="G37" s="208">
        <f>IF(SUM($G33:$G36)+SUM($Q33:$Q36)&gt;0,SUM(G33:G36),"")</f>
      </c>
      <c r="H37" s="207">
        <f>IF(ISNUMBER($G37),SUM(H33:H36),"")</f>
      </c>
      <c r="I37" s="206"/>
      <c r="K37" s="212"/>
      <c r="L37" s="211"/>
      <c r="M37" s="210" t="s">
        <v>12</v>
      </c>
      <c r="N37" s="207">
        <f>IF(ISNUMBER($G37),SUM(N33:N36),"")</f>
      </c>
      <c r="O37" s="209">
        <f>IF(ISNUMBER($G37),SUM(O33:O36),"")</f>
      </c>
      <c r="P37" s="209">
        <f>IF(ISNUMBER($G37),SUM(P33:P36),"")</f>
      </c>
      <c r="Q37" s="208">
        <f>IF(SUM($G33:$G36)+SUM($Q33:$Q36)&gt;0,SUM(Q33:Q36),"")</f>
      </c>
      <c r="R37" s="207">
        <f>IF(ISNUMBER($G37),SUM(R33:R36),"")</f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1226</v>
      </c>
      <c r="E39" s="201">
        <f>IF(ISNUMBER($G39),SUM(E12,E17,E22,E27,E32,E37),"")</f>
        <v>540</v>
      </c>
      <c r="F39" s="201">
        <f>IF(ISNUMBER($G39),SUM(F12,F17,F22,F27,F32,F37),"")</f>
        <v>17</v>
      </c>
      <c r="G39" s="200">
        <f>IF(SUM($G$8:$G$37)+SUM($Q$8:$Q$37)&gt;0,SUM(G12,G17,G22,G27,G32,G37),"")</f>
        <v>1766</v>
      </c>
      <c r="H39" s="199">
        <f>IF(SUM($G$8:$G$37)+SUM($Q$8:$Q$37)&gt;0,SUM(H12,H17,H22,H27,H32,H37),"")</f>
        <v>6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1151</v>
      </c>
      <c r="O39" s="201">
        <f>IF(ISNUMBER($G39),SUM(O12,O17,O22,O27,O32,O37),"")</f>
        <v>504</v>
      </c>
      <c r="P39" s="201">
        <f>IF(ISNUMBER($G39),SUM(P12,P17,P22,P27,P32,P37),"")</f>
        <v>26</v>
      </c>
      <c r="Q39" s="200">
        <f>IF(SUM($G$8:$G$37)+SUM($Q$8:$Q$37)&gt;0,SUM(Q12,Q17,Q22,Q27,Q32,Q37),"")</f>
        <v>1655</v>
      </c>
      <c r="R39" s="199">
        <f>IF(SUM($G$8:$G$37)+SUM($Q$8:$Q$37)&gt;0,SUM(R12,R17,R22,R27,R32,R37),"")</f>
        <v>2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114</v>
      </c>
      <c r="D41" s="197"/>
      <c r="E41" s="197"/>
      <c r="G41" s="196" t="s">
        <v>16</v>
      </c>
      <c r="H41" s="196"/>
      <c r="I41" s="195">
        <f>IF(ISNUMBER(I$39),SUM(I11,I16,I21,I26,I31,I36,I39),"")</f>
        <v>5</v>
      </c>
      <c r="K41" s="189"/>
      <c r="L41" s="191" t="s">
        <v>22</v>
      </c>
      <c r="M41" s="197" t="s">
        <v>113</v>
      </c>
      <c r="N41" s="197"/>
      <c r="O41" s="197"/>
      <c r="Q41" s="196" t="s">
        <v>16</v>
      </c>
      <c r="R41" s="196"/>
      <c r="S41" s="195">
        <f>IF(ISNUMBER(S$39),SUM(S11,S16,S21,S26,S31,S36,S39),"")</f>
        <v>1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112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111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Lokomotiva České Velenice – SKK Rokycany</v>
      </c>
    </row>
    <row r="46" spans="2:11" ht="19.5" customHeight="1">
      <c r="B46" s="183" t="s">
        <v>31</v>
      </c>
      <c r="C46" s="187">
        <v>0.5625</v>
      </c>
      <c r="D46" s="186"/>
      <c r="I46" s="183" t="s">
        <v>33</v>
      </c>
      <c r="J46" s="186">
        <v>21</v>
      </c>
      <c r="K46" s="186"/>
    </row>
    <row r="47" spans="2:19" ht="19.5" customHeight="1">
      <c r="B47" s="183" t="s">
        <v>32</v>
      </c>
      <c r="C47" s="185">
        <v>0.6458333333333334</v>
      </c>
      <c r="D47" s="184"/>
      <c r="I47" s="183" t="s">
        <v>34</v>
      </c>
      <c r="J47" s="184">
        <v>10</v>
      </c>
      <c r="K47" s="184"/>
      <c r="P47" s="183" t="s">
        <v>35</v>
      </c>
      <c r="Q47" s="182">
        <v>41517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 t="s">
        <v>110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 t="s">
        <v>110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 t="s">
        <v>109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>
        <v>40649</v>
      </c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K27:L27"/>
    <mergeCell ref="S21:S22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1:I1"/>
    <mergeCell ref="K23:L24"/>
    <mergeCell ref="D5:G5"/>
    <mergeCell ref="H5:I5"/>
    <mergeCell ref="A30:B31"/>
    <mergeCell ref="A32:B32"/>
    <mergeCell ref="I31:I32"/>
    <mergeCell ref="I26:I27"/>
    <mergeCell ref="K13:L14"/>
    <mergeCell ref="A10:B11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A5:B5"/>
    <mergeCell ref="A6:B6"/>
    <mergeCell ref="A22:B22"/>
    <mergeCell ref="A23:B24"/>
    <mergeCell ref="A25:B26"/>
    <mergeCell ref="A27:B27"/>
    <mergeCell ref="A8:B9"/>
    <mergeCell ref="A12:B12"/>
    <mergeCell ref="A13:B14"/>
    <mergeCell ref="G41:H41"/>
    <mergeCell ref="C46:D46"/>
    <mergeCell ref="K28:L29"/>
    <mergeCell ref="K30:L31"/>
    <mergeCell ref="K32:L32"/>
    <mergeCell ref="C41:E41"/>
    <mergeCell ref="C42:E42"/>
    <mergeCell ref="I36:I37"/>
    <mergeCell ref="Q47:S47"/>
    <mergeCell ref="A49:S49"/>
    <mergeCell ref="A50:S50"/>
    <mergeCell ref="J46:K46"/>
    <mergeCell ref="C47:D47"/>
    <mergeCell ref="J47:K47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A52:S5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6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SheetLayoutView="100" zoomScalePageLayoutView="0" workbookViewId="0" topLeftCell="A1">
      <selection activeCell="Q24" sqref="Q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108</v>
      </c>
      <c r="M1" s="117"/>
      <c r="N1" s="117"/>
      <c r="O1" s="118" t="s">
        <v>37</v>
      </c>
      <c r="P1" s="118"/>
      <c r="Q1" s="119">
        <v>40642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107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106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105</v>
      </c>
      <c r="B8" s="99"/>
      <c r="C8" s="10">
        <v>1</v>
      </c>
      <c r="D8" s="11">
        <v>132</v>
      </c>
      <c r="E8" s="12">
        <v>61</v>
      </c>
      <c r="F8" s="12">
        <v>5</v>
      </c>
      <c r="G8" s="13">
        <f>IF(AND(ISBLANK(D8),ISBLANK(E8)),"",D8+E8)</f>
        <v>193</v>
      </c>
      <c r="H8" s="14">
        <f>IF(OR(ISNUMBER($G8),ISNUMBER($Q8)),(SIGN(N($G8)-N($Q8))+1)/2,"")</f>
        <v>0</v>
      </c>
      <c r="I8" s="15"/>
      <c r="K8" s="98" t="s">
        <v>104</v>
      </c>
      <c r="L8" s="99"/>
      <c r="M8" s="10">
        <v>1</v>
      </c>
      <c r="N8" s="11">
        <v>156</v>
      </c>
      <c r="O8" s="12">
        <v>53</v>
      </c>
      <c r="P8" s="12">
        <v>6</v>
      </c>
      <c r="Q8" s="13">
        <f>IF(AND(ISBLANK(N8),ISBLANK(O8)),"",N8+O8)</f>
        <v>209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150</v>
      </c>
      <c r="E9" s="18">
        <v>62</v>
      </c>
      <c r="F9" s="18">
        <v>3</v>
      </c>
      <c r="G9" s="19">
        <f>IF(AND(ISBLANK(D9),ISBLANK(E9)),"",D9+E9)</f>
        <v>212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154</v>
      </c>
      <c r="O9" s="18">
        <v>63</v>
      </c>
      <c r="P9" s="18">
        <v>2</v>
      </c>
      <c r="Q9" s="19">
        <f>IF(AND(ISBLANK(N9),ISBLANK(O9)),"",N9+O9)</f>
        <v>217</v>
      </c>
      <c r="R9" s="20">
        <f>IF(ISNUMBER($H9),1-$H9,"")</f>
        <v>1</v>
      </c>
      <c r="S9" s="15"/>
    </row>
    <row r="10" spans="1:19" ht="12.75" customHeight="1" thickBot="1">
      <c r="A10" s="102" t="s">
        <v>103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102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0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1</v>
      </c>
    </row>
    <row r="12" spans="1:19" ht="15.75" customHeight="1" thickBot="1">
      <c r="A12" s="106">
        <v>19344</v>
      </c>
      <c r="B12" s="107"/>
      <c r="C12" s="26" t="s">
        <v>12</v>
      </c>
      <c r="D12" s="27">
        <f>IF(ISNUMBER($G12),SUM(D8:D11),"")</f>
        <v>282</v>
      </c>
      <c r="E12" s="28">
        <f>IF(ISNUMBER($G12),SUM(E8:E11),"")</f>
        <v>123</v>
      </c>
      <c r="F12" s="28">
        <f>IF(ISNUMBER($G12),SUM(F8:F11),"")</f>
        <v>8</v>
      </c>
      <c r="G12" s="29">
        <f>IF(SUM($G8:$G11)+SUM($Q8:$Q11)&gt;0,SUM(G8:G11),"")</f>
        <v>405</v>
      </c>
      <c r="H12" s="27">
        <f>IF(ISNUMBER($G12),SUM(H8:H11),"")</f>
        <v>0</v>
      </c>
      <c r="I12" s="109"/>
      <c r="K12" s="106">
        <v>3529</v>
      </c>
      <c r="L12" s="107"/>
      <c r="M12" s="26" t="s">
        <v>12</v>
      </c>
      <c r="N12" s="27">
        <f>IF(ISNUMBER($G12),SUM(N8:N11),"")</f>
        <v>310</v>
      </c>
      <c r="O12" s="28">
        <f>IF(ISNUMBER($G12),SUM(O8:O11),"")</f>
        <v>116</v>
      </c>
      <c r="P12" s="28">
        <f>IF(ISNUMBER($G12),SUM(P8:P11),"")</f>
        <v>8</v>
      </c>
      <c r="Q12" s="29">
        <f>IF(SUM($G8:$G11)+SUM($Q8:$Q11)&gt;0,SUM(Q8:Q11),"")</f>
        <v>426</v>
      </c>
      <c r="R12" s="27">
        <f>IF(ISNUMBER($G12),SUM(R8:R11),"")</f>
        <v>2</v>
      </c>
      <c r="S12" s="109"/>
    </row>
    <row r="13" spans="1:19" ht="12.75" customHeight="1">
      <c r="A13" s="98" t="s">
        <v>92</v>
      </c>
      <c r="B13" s="99"/>
      <c r="C13" s="10">
        <v>1</v>
      </c>
      <c r="D13" s="11">
        <v>127</v>
      </c>
      <c r="E13" s="12">
        <v>53</v>
      </c>
      <c r="F13" s="12">
        <v>3</v>
      </c>
      <c r="G13" s="13">
        <f>IF(AND(ISBLANK(D13),ISBLANK(E13)),"",D13+E13)</f>
        <v>180</v>
      </c>
      <c r="H13" s="14">
        <f>IF(OR(ISNUMBER($G13),ISNUMBER($Q13)),(SIGN(N($G13)-N($Q13))+1)/2,"")</f>
        <v>0</v>
      </c>
      <c r="I13" s="15"/>
      <c r="K13" s="98" t="s">
        <v>101</v>
      </c>
      <c r="L13" s="99"/>
      <c r="M13" s="10">
        <v>1</v>
      </c>
      <c r="N13" s="11">
        <v>145</v>
      </c>
      <c r="O13" s="12">
        <v>69</v>
      </c>
      <c r="P13" s="12">
        <v>2</v>
      </c>
      <c r="Q13" s="13">
        <f>IF(AND(ISBLANK(N13),ISBLANK(O13)),"",N13+O13)</f>
        <v>214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137</v>
      </c>
      <c r="E14" s="18">
        <v>58</v>
      </c>
      <c r="F14" s="18">
        <v>2</v>
      </c>
      <c r="G14" s="19">
        <f>IF(AND(ISBLANK(D14),ISBLANK(E14)),"",D14+E14)</f>
        <v>195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145</v>
      </c>
      <c r="O14" s="18">
        <v>72</v>
      </c>
      <c r="P14" s="18">
        <v>2</v>
      </c>
      <c r="Q14" s="19">
        <f>IF(AND(ISBLANK(N14),ISBLANK(O14)),"",N14+O14)</f>
        <v>217</v>
      </c>
      <c r="R14" s="20">
        <f>IF(ISNUMBER($H14),1-$H14,"")</f>
        <v>1</v>
      </c>
      <c r="S14" s="15"/>
    </row>
    <row r="15" spans="1:19" ht="12.75" customHeight="1" thickBot="1">
      <c r="A15" s="102" t="s">
        <v>100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99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0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1</v>
      </c>
    </row>
    <row r="17" spans="1:19" ht="15.75" customHeight="1" thickBot="1">
      <c r="A17" s="106">
        <v>14478</v>
      </c>
      <c r="B17" s="107"/>
      <c r="C17" s="26" t="s">
        <v>12</v>
      </c>
      <c r="D17" s="27">
        <f>IF(ISNUMBER($G17),SUM(D13:D16),"")</f>
        <v>264</v>
      </c>
      <c r="E17" s="28">
        <f>IF(ISNUMBER($G17),SUM(E13:E16),"")</f>
        <v>111</v>
      </c>
      <c r="F17" s="28">
        <f>IF(ISNUMBER($G17),SUM(F13:F16),"")</f>
        <v>5</v>
      </c>
      <c r="G17" s="29">
        <f>IF(SUM($G13:$G16)+SUM($Q13:$Q16)&gt;0,SUM(G13:G16),"")</f>
        <v>375</v>
      </c>
      <c r="H17" s="27">
        <f>IF(ISNUMBER($G17),SUM(H13:H16),"")</f>
        <v>0</v>
      </c>
      <c r="I17" s="109"/>
      <c r="K17" s="106">
        <v>2147</v>
      </c>
      <c r="L17" s="107"/>
      <c r="M17" s="26" t="s">
        <v>12</v>
      </c>
      <c r="N17" s="27">
        <f>IF(ISNUMBER($G17),SUM(N13:N16),"")</f>
        <v>290</v>
      </c>
      <c r="O17" s="28">
        <f>IF(ISNUMBER($G17),SUM(O13:O16),"")</f>
        <v>141</v>
      </c>
      <c r="P17" s="28">
        <f>IF(ISNUMBER($G17),SUM(P13:P16),"")</f>
        <v>4</v>
      </c>
      <c r="Q17" s="29">
        <f>IF(SUM($G13:$G16)+SUM($Q13:$Q16)&gt;0,SUM(Q13:Q16),"")</f>
        <v>431</v>
      </c>
      <c r="R17" s="27">
        <f>IF(ISNUMBER($G17),SUM(R13:R16),"")</f>
        <v>2</v>
      </c>
      <c r="S17" s="109"/>
    </row>
    <row r="18" spans="1:19" ht="12.75" customHeight="1">
      <c r="A18" s="98" t="s">
        <v>98</v>
      </c>
      <c r="B18" s="99"/>
      <c r="C18" s="10">
        <v>1</v>
      </c>
      <c r="D18" s="11">
        <v>131</v>
      </c>
      <c r="E18" s="12">
        <v>59</v>
      </c>
      <c r="F18" s="12">
        <v>4</v>
      </c>
      <c r="G18" s="13">
        <f>IF(AND(ISBLANK(D18),ISBLANK(E18)),"",D18+E18)</f>
        <v>190</v>
      </c>
      <c r="H18" s="14">
        <f>IF(OR(ISNUMBER($G18),ISNUMBER($Q18)),(SIGN(N($G18)-N($Q18))+1)/2,"")</f>
        <v>0</v>
      </c>
      <c r="I18" s="15"/>
      <c r="K18" s="98" t="s">
        <v>97</v>
      </c>
      <c r="L18" s="99"/>
      <c r="M18" s="10">
        <v>1</v>
      </c>
      <c r="N18" s="11">
        <v>150</v>
      </c>
      <c r="O18" s="12">
        <v>53</v>
      </c>
      <c r="P18" s="12">
        <v>6</v>
      </c>
      <c r="Q18" s="13">
        <f>IF(AND(ISBLANK(N18),ISBLANK(O18)),"",N18+O18)</f>
        <v>203</v>
      </c>
      <c r="R18" s="14">
        <f>IF(ISNUMBER($H18),1-$H18,"")</f>
        <v>1</v>
      </c>
      <c r="S18" s="15"/>
    </row>
    <row r="19" spans="1:19" ht="12.75" customHeight="1">
      <c r="A19" s="100" t="s">
        <v>96</v>
      </c>
      <c r="B19" s="101"/>
      <c r="C19" s="16">
        <v>2</v>
      </c>
      <c r="D19" s="17">
        <v>111</v>
      </c>
      <c r="E19" s="18">
        <v>44</v>
      </c>
      <c r="F19" s="18">
        <v>8</v>
      </c>
      <c r="G19" s="19">
        <f>IF(AND(ISBLANK(D19),ISBLANK(E19)),"",D19+E19)</f>
        <v>155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122</v>
      </c>
      <c r="O19" s="18">
        <v>72</v>
      </c>
      <c r="P19" s="18">
        <v>4</v>
      </c>
      <c r="Q19" s="19">
        <f>IF(AND(ISBLANK(N19),ISBLANK(O19)),"",N19+O19)</f>
        <v>194</v>
      </c>
      <c r="R19" s="20">
        <f>IF(ISNUMBER($H19),1-$H19,"")</f>
        <v>1</v>
      </c>
      <c r="S19" s="15"/>
    </row>
    <row r="20" spans="1:19" ht="12.75" customHeight="1" thickBot="1">
      <c r="A20" s="102" t="s">
        <v>96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95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0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1</v>
      </c>
    </row>
    <row r="22" spans="1:19" ht="15.75" customHeight="1" thickBot="1">
      <c r="A22" s="106">
        <v>14477</v>
      </c>
      <c r="B22" s="107"/>
      <c r="C22" s="26" t="s">
        <v>12</v>
      </c>
      <c r="D22" s="27">
        <f>IF(ISNUMBER($G22),SUM(D18:D21),"")</f>
        <v>242</v>
      </c>
      <c r="E22" s="28">
        <f>IF(ISNUMBER($G22),SUM(E18:E21),"")</f>
        <v>103</v>
      </c>
      <c r="F22" s="28">
        <f>IF(ISNUMBER($G22),SUM(F18:F21),"")</f>
        <v>12</v>
      </c>
      <c r="G22" s="29">
        <f>IF(SUM($G18:$G21)+SUM($Q18:$Q21)&gt;0,SUM(G18:G21),"")</f>
        <v>345</v>
      </c>
      <c r="H22" s="27">
        <f>IF(ISNUMBER($G22),SUM(H18:H21),"")</f>
        <v>0</v>
      </c>
      <c r="I22" s="109"/>
      <c r="K22" s="106">
        <v>2173</v>
      </c>
      <c r="L22" s="107"/>
      <c r="M22" s="26" t="s">
        <v>12</v>
      </c>
      <c r="N22" s="27">
        <f>IF(ISNUMBER($G22),SUM(N18:N21),"")</f>
        <v>272</v>
      </c>
      <c r="O22" s="28">
        <f>IF(ISNUMBER($G22),SUM(O18:O21),"")</f>
        <v>125</v>
      </c>
      <c r="P22" s="28">
        <f>IF(ISNUMBER($G22),SUM(P18:P21),"")</f>
        <v>10</v>
      </c>
      <c r="Q22" s="29">
        <f>IF(SUM($G18:$G21)+SUM($Q18:$Q21)&gt;0,SUM(Q18:Q21),"")</f>
        <v>397</v>
      </c>
      <c r="R22" s="27">
        <f>IF(ISNUMBER($G22),SUM(R18:R21),"")</f>
        <v>2</v>
      </c>
      <c r="S22" s="109"/>
    </row>
    <row r="23" spans="1:19" ht="12.75" customHeight="1">
      <c r="A23" s="98" t="s">
        <v>94</v>
      </c>
      <c r="B23" s="99"/>
      <c r="C23" s="10">
        <v>1</v>
      </c>
      <c r="D23" s="11">
        <v>160</v>
      </c>
      <c r="E23" s="12">
        <v>53</v>
      </c>
      <c r="F23" s="12">
        <v>5</v>
      </c>
      <c r="G23" s="13">
        <f>IF(AND(ISBLANK(D23),ISBLANK(E23)),"",D23+E23)</f>
        <v>213</v>
      </c>
      <c r="H23" s="14">
        <f>IF(OR(ISNUMBER($G23),ISNUMBER($Q23)),(SIGN(N($G23)-N($Q23))+1)/2,"")</f>
        <v>0</v>
      </c>
      <c r="I23" s="15"/>
      <c r="K23" s="98" t="s">
        <v>91</v>
      </c>
      <c r="L23" s="99"/>
      <c r="M23" s="10">
        <v>1</v>
      </c>
      <c r="N23" s="11">
        <v>161</v>
      </c>
      <c r="O23" s="12">
        <v>62</v>
      </c>
      <c r="P23" s="12">
        <v>1</v>
      </c>
      <c r="Q23" s="13">
        <f>IF(AND(ISBLANK(N23),ISBLANK(O23)),"",N23+O23)</f>
        <v>223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151</v>
      </c>
      <c r="E24" s="18">
        <v>70</v>
      </c>
      <c r="F24" s="18">
        <v>6</v>
      </c>
      <c r="G24" s="19">
        <f>IF(AND(ISBLANK(D24),ISBLANK(E24)),"",D24+E24)</f>
        <v>221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149</v>
      </c>
      <c r="O24" s="18">
        <v>80</v>
      </c>
      <c r="P24" s="18">
        <v>0</v>
      </c>
      <c r="Q24" s="19">
        <f>IF(AND(ISBLANK(N24),ISBLANK(O24)),"",N24+O24)</f>
        <v>229</v>
      </c>
      <c r="R24" s="20">
        <f>IF(ISNUMBER($H24),1-$H24,"")</f>
        <v>1</v>
      </c>
      <c r="S24" s="15"/>
    </row>
    <row r="25" spans="1:19" ht="12.75" customHeight="1" thickBot="1">
      <c r="A25" s="102" t="s">
        <v>93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80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0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1</v>
      </c>
    </row>
    <row r="27" spans="1:19" ht="15.75" customHeight="1" thickBot="1">
      <c r="A27" s="106">
        <v>887</v>
      </c>
      <c r="B27" s="107"/>
      <c r="C27" s="26" t="s">
        <v>12</v>
      </c>
      <c r="D27" s="27">
        <f>IF(ISNUMBER($G27),SUM(D23:D26),"")</f>
        <v>311</v>
      </c>
      <c r="E27" s="28">
        <f>IF(ISNUMBER($G27),SUM(E23:E26),"")</f>
        <v>123</v>
      </c>
      <c r="F27" s="28">
        <f>IF(ISNUMBER($G27),SUM(F23:F26),"")</f>
        <v>11</v>
      </c>
      <c r="G27" s="29">
        <f>IF(SUM($G23:$G26)+SUM($Q23:$Q26)&gt;0,SUM(G23:G26),"")</f>
        <v>434</v>
      </c>
      <c r="H27" s="27">
        <f>IF(ISNUMBER($G27),SUM(H23:H26),"")</f>
        <v>0</v>
      </c>
      <c r="I27" s="109"/>
      <c r="K27" s="106">
        <v>4109</v>
      </c>
      <c r="L27" s="107"/>
      <c r="M27" s="26" t="s">
        <v>12</v>
      </c>
      <c r="N27" s="27">
        <f>IF(ISNUMBER($G27),SUM(N23:N26),"")</f>
        <v>310</v>
      </c>
      <c r="O27" s="28">
        <f>IF(ISNUMBER($G27),SUM(O23:O26),"")</f>
        <v>142</v>
      </c>
      <c r="P27" s="28">
        <f>IF(ISNUMBER($G27),SUM(P23:P26),"")</f>
        <v>1</v>
      </c>
      <c r="Q27" s="29">
        <f>IF(SUM($G23:$G26)+SUM($Q23:$Q26)&gt;0,SUM(Q23:Q26),"")</f>
        <v>452</v>
      </c>
      <c r="R27" s="27">
        <f>IF(ISNUMBER($G27),SUM(R23:R26),"")</f>
        <v>2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1099</v>
      </c>
      <c r="E39" s="34">
        <f>IF(ISNUMBER($G39),SUM(E12,E17,E22,E27,E32,E37),"")</f>
        <v>460</v>
      </c>
      <c r="F39" s="34">
        <f>IF(ISNUMBER($G39),SUM(F12,F17,F22,F27,F32,F37),"")</f>
        <v>36</v>
      </c>
      <c r="G39" s="35">
        <f>IF(SUM($G$8:$G$37)+SUM($Q$8:$Q$37)&gt;0,SUM(G12,G17,G22,G27,G32,G37),"")</f>
        <v>1559</v>
      </c>
      <c r="H39" s="36">
        <f>IF(SUM($G$8:$G$37)+SUM($Q$8:$Q$37)&gt;0,SUM(H12,H17,H22,H27,H32,H37),"")</f>
        <v>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1182</v>
      </c>
      <c r="O39" s="34">
        <f>IF(ISNUMBER($G39),SUM(O12,O17,O22,O27,O32,O37),"")</f>
        <v>524</v>
      </c>
      <c r="P39" s="34">
        <f>IF(ISNUMBER($G39),SUM(P12,P17,P22,P27,P32,P37),"")</f>
        <v>23</v>
      </c>
      <c r="Q39" s="35">
        <f>IF(SUM($G$8:$G$37)+SUM($Q$8:$Q$37)&gt;0,SUM(Q12,Q17,Q22,Q27,Q32,Q37),"")</f>
        <v>1706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77" t="s">
        <v>92</v>
      </c>
      <c r="D41" s="77"/>
      <c r="E41" s="77"/>
      <c r="G41" s="93" t="s">
        <v>16</v>
      </c>
      <c r="H41" s="93"/>
      <c r="I41" s="40">
        <f>IF(ISNUMBER(I$39),SUM(I11,I16,I21,I26,I31,I36,I39),"")</f>
        <v>0</v>
      </c>
      <c r="K41" s="38"/>
      <c r="L41" s="39" t="s">
        <v>22</v>
      </c>
      <c r="M41" s="77" t="s">
        <v>91</v>
      </c>
      <c r="N41" s="77"/>
      <c r="O41" s="77"/>
      <c r="Q41" s="93" t="s">
        <v>16</v>
      </c>
      <c r="R41" s="93"/>
      <c r="S41" s="40">
        <f>IF(ISNUMBER(S$39),SUM(S11,S16,S21,S26,S31,S36,S39),"")</f>
        <v>6</v>
      </c>
    </row>
    <row r="42" spans="1:19" ht="18" customHeight="1">
      <c r="A42" s="38"/>
      <c r="B42" s="39" t="s">
        <v>21</v>
      </c>
      <c r="C42" s="78"/>
      <c r="D42" s="78"/>
      <c r="E42" s="78"/>
      <c r="G42" s="41"/>
      <c r="H42" s="41"/>
      <c r="I42" s="41"/>
      <c r="K42" s="38"/>
      <c r="L42" s="39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90</v>
      </c>
      <c r="D43" s="73"/>
      <c r="E43" s="73"/>
      <c r="F43" s="73"/>
      <c r="G43" s="73"/>
      <c r="H43" s="73"/>
      <c r="I43" s="39"/>
      <c r="J43" s="39"/>
      <c r="K43" s="39" t="s">
        <v>25</v>
      </c>
      <c r="L43" s="79" t="s">
        <v>89</v>
      </c>
      <c r="M43" s="79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Konstruktiva B – TJ Bižuterie Jablonec n.Nisou</v>
      </c>
    </row>
    <row r="46" spans="2:11" ht="19.5" customHeight="1">
      <c r="B46" s="2" t="s">
        <v>31</v>
      </c>
      <c r="C46" s="75">
        <v>0.6319444444444444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96">
        <v>0.7638888888888888</v>
      </c>
      <c r="D47" s="97"/>
      <c r="I47" s="2" t="s">
        <v>34</v>
      </c>
      <c r="J47" s="97">
        <v>15</v>
      </c>
      <c r="K47" s="97"/>
      <c r="P47" s="2" t="s">
        <v>35</v>
      </c>
      <c r="Q47" s="94">
        <v>41153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 t="s">
        <v>88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S16:S17"/>
    <mergeCell ref="S11:S12"/>
    <mergeCell ref="K13:L14"/>
    <mergeCell ref="A15:B16"/>
    <mergeCell ref="A17:B17"/>
    <mergeCell ref="K15:L16"/>
    <mergeCell ref="K12:L12"/>
    <mergeCell ref="K17:L17"/>
    <mergeCell ref="S21:S22"/>
    <mergeCell ref="K18:L19"/>
    <mergeCell ref="K20:L21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N5:Q5"/>
    <mergeCell ref="I16:I17"/>
    <mergeCell ref="I21:I22"/>
    <mergeCell ref="K22:L22"/>
    <mergeCell ref="A10:B11"/>
    <mergeCell ref="A12:B12"/>
    <mergeCell ref="A18:B19"/>
    <mergeCell ref="C5:C6"/>
    <mergeCell ref="D5:G5"/>
    <mergeCell ref="H5:I5"/>
    <mergeCell ref="I26:I27"/>
    <mergeCell ref="A35:B36"/>
    <mergeCell ref="A37:B37"/>
    <mergeCell ref="A30:B31"/>
    <mergeCell ref="A32:B32"/>
    <mergeCell ref="A13:B14"/>
    <mergeCell ref="I11:I12"/>
    <mergeCell ref="A28:B29"/>
    <mergeCell ref="I31:I32"/>
    <mergeCell ref="A33:B34"/>
    <mergeCell ref="L3:S3"/>
    <mergeCell ref="L1:N1"/>
    <mergeCell ref="O1:P1"/>
    <mergeCell ref="Q1:S1"/>
    <mergeCell ref="B3:I3"/>
    <mergeCell ref="B1:C2"/>
    <mergeCell ref="D1:I1"/>
    <mergeCell ref="A5:B5"/>
    <mergeCell ref="A6:B6"/>
    <mergeCell ref="A23:B24"/>
    <mergeCell ref="A25:B26"/>
    <mergeCell ref="A27:B27"/>
    <mergeCell ref="A8:B9"/>
    <mergeCell ref="A20:B21"/>
    <mergeCell ref="A22:B22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27:B27 A32:B32 S57:S58 A12:B12 N57:N58 A37:B37 K37:L37 K32:L32 K27:L27 K22:L22 K17:L17 K12:L12 D57:D58 I57:I58 A17:B1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8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100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85</v>
      </c>
      <c r="M1" s="117"/>
      <c r="N1" s="117"/>
      <c r="O1" s="118" t="s">
        <v>37</v>
      </c>
      <c r="P1" s="118"/>
      <c r="Q1" s="119">
        <v>40642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84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83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82</v>
      </c>
      <c r="B8" s="99"/>
      <c r="C8" s="10">
        <v>1</v>
      </c>
      <c r="D8" s="11">
        <v>157</v>
      </c>
      <c r="E8" s="12">
        <v>57</v>
      </c>
      <c r="F8" s="12">
        <v>2</v>
      </c>
      <c r="G8" s="13">
        <f>IF(AND(ISBLANK(D8),ISBLANK(E8)),"",D8+E8)</f>
        <v>214</v>
      </c>
      <c r="H8" s="14">
        <f>IF(OR(ISNUMBER($G8),ISNUMBER($Q8)),(SIGN(N($G8)-N($Q8))+1)/2,"")</f>
        <v>1</v>
      </c>
      <c r="I8" s="15"/>
      <c r="K8" s="98" t="s">
        <v>81</v>
      </c>
      <c r="L8" s="99"/>
      <c r="M8" s="10">
        <v>1</v>
      </c>
      <c r="N8" s="11">
        <v>154</v>
      </c>
      <c r="O8" s="12">
        <v>54</v>
      </c>
      <c r="P8" s="12">
        <v>4</v>
      </c>
      <c r="Q8" s="13">
        <f>IF(AND(ISBLANK(N8),ISBLANK(O8)),"",N8+O8)</f>
        <v>208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145</v>
      </c>
      <c r="E9" s="18">
        <v>53</v>
      </c>
      <c r="F9" s="18">
        <v>5</v>
      </c>
      <c r="G9" s="19">
        <f>IF(AND(ISBLANK(D9),ISBLANK(E9)),"",D9+E9)</f>
        <v>198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172</v>
      </c>
      <c r="O9" s="18">
        <v>63</v>
      </c>
      <c r="P9" s="18">
        <v>2</v>
      </c>
      <c r="Q9" s="19">
        <f>IF(AND(ISBLANK(N9),ISBLANK(O9)),"",N9+O9)</f>
        <v>235</v>
      </c>
      <c r="R9" s="20">
        <f>IF(ISNUMBER($H9),1-$H9,"")</f>
        <v>1</v>
      </c>
      <c r="S9" s="15"/>
    </row>
    <row r="10" spans="1:19" ht="12.75" customHeight="1" thickBot="1">
      <c r="A10" s="102" t="s">
        <v>80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80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0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1</v>
      </c>
    </row>
    <row r="12" spans="1:19" ht="15.75" customHeight="1" thickBot="1">
      <c r="A12" s="106">
        <v>15386</v>
      </c>
      <c r="B12" s="107"/>
      <c r="C12" s="26" t="s">
        <v>12</v>
      </c>
      <c r="D12" s="27">
        <f>IF(ISNUMBER($G12),SUM(D8:D11),"")</f>
        <v>302</v>
      </c>
      <c r="E12" s="28">
        <f>IF(ISNUMBER($G12),SUM(E8:E11),"")</f>
        <v>110</v>
      </c>
      <c r="F12" s="28">
        <f>IF(ISNUMBER($G12),SUM(F8:F11),"")</f>
        <v>7</v>
      </c>
      <c r="G12" s="29">
        <f>IF(SUM($G8:$G11)+SUM($Q8:$Q11)&gt;0,SUM(G8:G11),"")</f>
        <v>412</v>
      </c>
      <c r="H12" s="27">
        <f>IF(ISNUMBER($G12),SUM(H8:H11),"")</f>
        <v>1</v>
      </c>
      <c r="I12" s="109"/>
      <c r="K12" s="106">
        <v>4895</v>
      </c>
      <c r="L12" s="107"/>
      <c r="M12" s="26" t="s">
        <v>12</v>
      </c>
      <c r="N12" s="27">
        <f>IF(ISNUMBER($G12),SUM(N8:N11),"")</f>
        <v>326</v>
      </c>
      <c r="O12" s="28">
        <f>IF(ISNUMBER($G12),SUM(O8:O11),"")</f>
        <v>117</v>
      </c>
      <c r="P12" s="28">
        <f>IF(ISNUMBER($G12),SUM(P8:P11),"")</f>
        <v>6</v>
      </c>
      <c r="Q12" s="29">
        <f>IF(SUM($G8:$G11)+SUM($Q8:$Q11)&gt;0,SUM(Q8:Q11),"")</f>
        <v>443</v>
      </c>
      <c r="R12" s="27">
        <f>IF(ISNUMBER($G12),SUM(R8:R11),"")</f>
        <v>1</v>
      </c>
      <c r="S12" s="109"/>
    </row>
    <row r="13" spans="1:19" ht="12.75" customHeight="1">
      <c r="A13" s="98" t="s">
        <v>79</v>
      </c>
      <c r="B13" s="99"/>
      <c r="C13" s="10">
        <v>1</v>
      </c>
      <c r="D13" s="11">
        <v>157</v>
      </c>
      <c r="E13" s="12">
        <v>97</v>
      </c>
      <c r="F13" s="12">
        <v>0</v>
      </c>
      <c r="G13" s="13">
        <f>IF(AND(ISBLANK(D13),ISBLANK(E13)),"",D13+E13)</f>
        <v>254</v>
      </c>
      <c r="H13" s="14">
        <f>IF(OR(ISNUMBER($G13),ISNUMBER($Q13)),(SIGN(N($G13)-N($Q13))+1)/2,"")</f>
        <v>1</v>
      </c>
      <c r="I13" s="15"/>
      <c r="K13" s="98" t="s">
        <v>78</v>
      </c>
      <c r="L13" s="99"/>
      <c r="M13" s="10">
        <v>1</v>
      </c>
      <c r="N13" s="11">
        <v>147</v>
      </c>
      <c r="O13" s="12">
        <v>60</v>
      </c>
      <c r="P13" s="12">
        <v>4</v>
      </c>
      <c r="Q13" s="13">
        <f>IF(AND(ISBLANK(N13),ISBLANK(O13)),"",N13+O13)</f>
        <v>207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144</v>
      </c>
      <c r="E14" s="18">
        <v>70</v>
      </c>
      <c r="F14" s="18">
        <v>4</v>
      </c>
      <c r="G14" s="19">
        <f>IF(AND(ISBLANK(D14),ISBLANK(E14)),"",D14+E14)</f>
        <v>214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128</v>
      </c>
      <c r="O14" s="18">
        <v>60</v>
      </c>
      <c r="P14" s="18">
        <v>4</v>
      </c>
      <c r="Q14" s="19">
        <f>IF(AND(ISBLANK(N14),ISBLANK(O14)),"",N14+O14)</f>
        <v>188</v>
      </c>
      <c r="R14" s="20">
        <f>IF(ISNUMBER($H14),1-$H14,"")</f>
        <v>0</v>
      </c>
      <c r="S14" s="15"/>
    </row>
    <row r="15" spans="1:19" ht="12.75" customHeight="1" thickBot="1">
      <c r="A15" s="102" t="s">
        <v>75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48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0</v>
      </c>
    </row>
    <row r="17" spans="1:19" ht="15.75" customHeight="1" thickBot="1">
      <c r="A17" s="106">
        <v>3638</v>
      </c>
      <c r="B17" s="107"/>
      <c r="C17" s="26" t="s">
        <v>12</v>
      </c>
      <c r="D17" s="27">
        <f>IF(ISNUMBER($G17),SUM(D13:D16),"")</f>
        <v>301</v>
      </c>
      <c r="E17" s="28">
        <f>IF(ISNUMBER($G17),SUM(E13:E16),"")</f>
        <v>167</v>
      </c>
      <c r="F17" s="28">
        <f>IF(ISNUMBER($G17),SUM(F13:F16),"")</f>
        <v>4</v>
      </c>
      <c r="G17" s="29">
        <f>IF(SUM($G13:$G16)+SUM($Q13:$Q16)&gt;0,SUM(G13:G16),"")</f>
        <v>468</v>
      </c>
      <c r="H17" s="27">
        <f>IF(ISNUMBER($G17),SUM(H13:H16),"")</f>
        <v>2</v>
      </c>
      <c r="I17" s="109"/>
      <c r="K17" s="106">
        <v>17495</v>
      </c>
      <c r="L17" s="107"/>
      <c r="M17" s="26" t="s">
        <v>12</v>
      </c>
      <c r="N17" s="27">
        <f>IF(ISNUMBER($G17),SUM(N13:N16),"")</f>
        <v>275</v>
      </c>
      <c r="O17" s="28">
        <f>IF(ISNUMBER($G17),SUM(O13:O16),"")</f>
        <v>120</v>
      </c>
      <c r="P17" s="28">
        <f>IF(ISNUMBER($G17),SUM(P13:P16),"")</f>
        <v>8</v>
      </c>
      <c r="Q17" s="29">
        <f>IF(SUM($G13:$G16)+SUM($Q13:$Q16)&gt;0,SUM(Q13:Q16),"")</f>
        <v>395</v>
      </c>
      <c r="R17" s="27">
        <f>IF(ISNUMBER($G17),SUM(R13:R16),"")</f>
        <v>0</v>
      </c>
      <c r="S17" s="109"/>
    </row>
    <row r="18" spans="1:19" ht="12.75" customHeight="1">
      <c r="A18" s="98" t="s">
        <v>77</v>
      </c>
      <c r="B18" s="99"/>
      <c r="C18" s="10">
        <v>1</v>
      </c>
      <c r="D18" s="11">
        <v>161</v>
      </c>
      <c r="E18" s="12">
        <v>66</v>
      </c>
      <c r="F18" s="12">
        <v>3</v>
      </c>
      <c r="G18" s="13">
        <f>IF(AND(ISBLANK(D18),ISBLANK(E18)),"",D18+E18)</f>
        <v>227</v>
      </c>
      <c r="H18" s="14">
        <f>IF(OR(ISNUMBER($G18),ISNUMBER($Q18)),(SIGN(N($G18)-N($Q18))+1)/2,"")</f>
        <v>0</v>
      </c>
      <c r="I18" s="15"/>
      <c r="K18" s="98" t="s">
        <v>76</v>
      </c>
      <c r="L18" s="99"/>
      <c r="M18" s="10">
        <v>1</v>
      </c>
      <c r="N18" s="11">
        <v>152</v>
      </c>
      <c r="O18" s="12">
        <v>80</v>
      </c>
      <c r="P18" s="12">
        <v>3</v>
      </c>
      <c r="Q18" s="13">
        <f>IF(AND(ISBLANK(N18),ISBLANK(O18)),"",N18+O18)</f>
        <v>232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152</v>
      </c>
      <c r="E19" s="18">
        <v>61</v>
      </c>
      <c r="F19" s="18">
        <v>1</v>
      </c>
      <c r="G19" s="19">
        <f>IF(AND(ISBLANK(D19),ISBLANK(E19)),"",D19+E19)</f>
        <v>213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146</v>
      </c>
      <c r="O19" s="18">
        <v>90</v>
      </c>
      <c r="P19" s="18">
        <v>1</v>
      </c>
      <c r="Q19" s="19">
        <f>IF(AND(ISBLANK(N19),ISBLANK(O19)),"",N19+O19)</f>
        <v>236</v>
      </c>
      <c r="R19" s="20">
        <f>IF(ISNUMBER($H19),1-$H19,"")</f>
        <v>1</v>
      </c>
      <c r="S19" s="15"/>
    </row>
    <row r="20" spans="1:19" ht="12.75" customHeight="1" thickBot="1">
      <c r="A20" s="102" t="s">
        <v>72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75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0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1</v>
      </c>
    </row>
    <row r="22" spans="1:19" ht="15.75" customHeight="1" thickBot="1">
      <c r="A22" s="106">
        <v>5282</v>
      </c>
      <c r="B22" s="107"/>
      <c r="C22" s="26" t="s">
        <v>12</v>
      </c>
      <c r="D22" s="27">
        <f>IF(ISNUMBER($G22),SUM(D18:D21),"")</f>
        <v>313</v>
      </c>
      <c r="E22" s="28">
        <f>IF(ISNUMBER($G22),SUM(E18:E21),"")</f>
        <v>127</v>
      </c>
      <c r="F22" s="28">
        <f>IF(ISNUMBER($G22),SUM(F18:F21),"")</f>
        <v>4</v>
      </c>
      <c r="G22" s="29">
        <f>IF(SUM($G18:$G21)+SUM($Q18:$Q21)&gt;0,SUM(G18:G21),"")</f>
        <v>440</v>
      </c>
      <c r="H22" s="27">
        <f>IF(ISNUMBER($G22),SUM(H18:H21),"")</f>
        <v>0</v>
      </c>
      <c r="I22" s="109"/>
      <c r="K22" s="106">
        <v>17192</v>
      </c>
      <c r="L22" s="107"/>
      <c r="M22" s="26" t="s">
        <v>12</v>
      </c>
      <c r="N22" s="27">
        <f>IF(ISNUMBER($G22),SUM(N18:N21),"")</f>
        <v>298</v>
      </c>
      <c r="O22" s="28">
        <f>IF(ISNUMBER($G22),SUM(O18:O21),"")</f>
        <v>170</v>
      </c>
      <c r="P22" s="28">
        <f>IF(ISNUMBER($G22),SUM(P18:P21),"")</f>
        <v>4</v>
      </c>
      <c r="Q22" s="29">
        <f>IF(SUM($G18:$G21)+SUM($Q18:$Q21)&gt;0,SUM(Q18:Q21),"")</f>
        <v>468</v>
      </c>
      <c r="R22" s="27">
        <f>IF(ISNUMBER($G22),SUM(R18:R21),"")</f>
        <v>2</v>
      </c>
      <c r="S22" s="109"/>
    </row>
    <row r="23" spans="1:19" ht="12.75" customHeight="1">
      <c r="A23" s="98" t="s">
        <v>74</v>
      </c>
      <c r="B23" s="99"/>
      <c r="C23" s="10">
        <v>1</v>
      </c>
      <c r="D23" s="11">
        <v>167</v>
      </c>
      <c r="E23" s="12">
        <v>69</v>
      </c>
      <c r="F23" s="12">
        <v>4</v>
      </c>
      <c r="G23" s="13">
        <f>IF(AND(ISBLANK(D23),ISBLANK(E23)),"",D23+E23)</f>
        <v>236</v>
      </c>
      <c r="H23" s="14">
        <f>IF(OR(ISNUMBER($G23),ISNUMBER($Q23)),(SIGN(N($G23)-N($Q23))+1)/2,"")</f>
        <v>1</v>
      </c>
      <c r="I23" s="15"/>
      <c r="K23" s="98" t="s">
        <v>73</v>
      </c>
      <c r="L23" s="99"/>
      <c r="M23" s="10">
        <v>1</v>
      </c>
      <c r="N23" s="11">
        <v>148</v>
      </c>
      <c r="O23" s="12">
        <v>72</v>
      </c>
      <c r="P23" s="12">
        <v>3</v>
      </c>
      <c r="Q23" s="13">
        <f>IF(AND(ISBLANK(N23),ISBLANK(O23)),"",N23+O23)</f>
        <v>220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161</v>
      </c>
      <c r="E24" s="18">
        <v>89</v>
      </c>
      <c r="F24" s="18">
        <v>2</v>
      </c>
      <c r="G24" s="19">
        <f>IF(AND(ISBLANK(D24),ISBLANK(E24)),"",D24+E24)</f>
        <v>250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172</v>
      </c>
      <c r="O24" s="18">
        <v>56</v>
      </c>
      <c r="P24" s="18">
        <v>4</v>
      </c>
      <c r="Q24" s="19">
        <f>IF(AND(ISBLANK(N24),ISBLANK(O24)),"",N24+O24)</f>
        <v>228</v>
      </c>
      <c r="R24" s="20">
        <f>IF(ISNUMBER($H24),1-$H24,"")</f>
        <v>0</v>
      </c>
      <c r="S24" s="15"/>
    </row>
    <row r="25" spans="1:19" ht="12.75" customHeight="1" thickBot="1">
      <c r="A25" s="102" t="s">
        <v>72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71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1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0</v>
      </c>
    </row>
    <row r="27" spans="1:19" ht="15.75" customHeight="1" thickBot="1">
      <c r="A27" s="106"/>
      <c r="B27" s="107"/>
      <c r="C27" s="26" t="s">
        <v>12</v>
      </c>
      <c r="D27" s="27">
        <f>IF(ISNUMBER($G27),SUM(D23:D26),"")</f>
        <v>328</v>
      </c>
      <c r="E27" s="28">
        <f>IF(ISNUMBER($G27),SUM(E23:E26),"")</f>
        <v>158</v>
      </c>
      <c r="F27" s="28">
        <f>IF(ISNUMBER($G27),SUM(F23:F26),"")</f>
        <v>6</v>
      </c>
      <c r="G27" s="29">
        <f>IF(SUM($G23:$G26)+SUM($Q23:$Q26)&gt;0,SUM(G23:G26),"")</f>
        <v>486</v>
      </c>
      <c r="H27" s="27">
        <f>IF(ISNUMBER($G27),SUM(H23:H26),"")</f>
        <v>2</v>
      </c>
      <c r="I27" s="109"/>
      <c r="K27" s="106">
        <v>19859</v>
      </c>
      <c r="L27" s="107"/>
      <c r="M27" s="26" t="s">
        <v>12</v>
      </c>
      <c r="N27" s="27">
        <f>IF(ISNUMBER($G27),SUM(N23:N26),"")</f>
        <v>320</v>
      </c>
      <c r="O27" s="28">
        <f>IF(ISNUMBER($G27),SUM(O23:O26),"")</f>
        <v>128</v>
      </c>
      <c r="P27" s="28">
        <f>IF(ISNUMBER($G27),SUM(P23:P26),"")</f>
        <v>7</v>
      </c>
      <c r="Q27" s="29">
        <f>IF(SUM($G23:$G26)+SUM($Q23:$Q26)&gt;0,SUM(Q23:Q26),"")</f>
        <v>448</v>
      </c>
      <c r="R27" s="27">
        <f>IF(ISNUMBER($G27),SUM(R23:R26),"")</f>
        <v>0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1244</v>
      </c>
      <c r="E39" s="34">
        <f>IF(ISNUMBER($G39),SUM(E12,E17,E22,E27,E32,E37),"")</f>
        <v>562</v>
      </c>
      <c r="F39" s="34">
        <f>IF(ISNUMBER($G39),SUM(F12,F17,F22,F27,F32,F37),"")</f>
        <v>21</v>
      </c>
      <c r="G39" s="35">
        <f>IF(SUM($G$8:$G$37)+SUM($Q$8:$Q$37)&gt;0,SUM(G12,G17,G22,G27,G32,G37),"")</f>
        <v>1806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1219</v>
      </c>
      <c r="O39" s="34">
        <f>IF(ISNUMBER($G39),SUM(O12,O17,O22,O27,O32,O37),"")</f>
        <v>535</v>
      </c>
      <c r="P39" s="34">
        <f>IF(ISNUMBER($G39),SUM(P12,P17,P22,P27,P32,P37),"")</f>
        <v>25</v>
      </c>
      <c r="Q39" s="35">
        <f>IF(SUM($G$8:$G$37)+SUM($Q$8:$Q$37)&gt;0,SUM(Q12,Q17,Q22,Q27,Q32,Q37),"")</f>
        <v>1754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7" t="s">
        <v>70</v>
      </c>
      <c r="D41" s="77"/>
      <c r="E41" s="77"/>
      <c r="G41" s="93"/>
      <c r="H41" s="93"/>
      <c r="I41" s="40">
        <f>IF(ISNUMBER(I$39),SUM(I11,I16,I21,I26,I31,I36,I39),"")</f>
        <v>4</v>
      </c>
      <c r="K41" s="38"/>
      <c r="L41" s="39" t="s">
        <v>22</v>
      </c>
      <c r="M41" s="77" t="s">
        <v>69</v>
      </c>
      <c r="N41" s="77"/>
      <c r="O41" s="77"/>
      <c r="Q41" s="93" t="s">
        <v>16</v>
      </c>
      <c r="R41" s="93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78"/>
      <c r="D42" s="78"/>
      <c r="E42" s="78"/>
      <c r="G42" s="41"/>
      <c r="H42" s="41"/>
      <c r="I42" s="41"/>
      <c r="K42" s="38"/>
      <c r="L42" s="39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68</v>
      </c>
      <c r="D43" s="73"/>
      <c r="E43" s="73"/>
      <c r="F43" s="73"/>
      <c r="G43" s="73"/>
      <c r="H43" s="73"/>
      <c r="I43" s="39"/>
      <c r="J43" s="39"/>
      <c r="K43" s="39" t="s">
        <v>25</v>
      </c>
      <c r="L43" s="79" t="s">
        <v>67</v>
      </c>
      <c r="M43" s="79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Teplá – KK Akuma Kosmonosy</v>
      </c>
    </row>
    <row r="46" spans="2:11" ht="19.5" customHeight="1">
      <c r="B46" s="2" t="s">
        <v>31</v>
      </c>
      <c r="C46" s="75">
        <v>0.53125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96">
        <v>0.6666666666666666</v>
      </c>
      <c r="D47" s="97"/>
      <c r="I47" s="2" t="s">
        <v>34</v>
      </c>
      <c r="J47" s="97">
        <v>18</v>
      </c>
      <c r="K47" s="97"/>
      <c r="P47" s="2" t="s">
        <v>35</v>
      </c>
      <c r="Q47" s="94" t="s">
        <v>40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 t="s">
        <v>66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67</v>
      </c>
      <c r="L57" s="71" t="s">
        <v>87</v>
      </c>
      <c r="M57" s="72"/>
      <c r="N57" s="68">
        <v>20255</v>
      </c>
      <c r="O57" s="71" t="s">
        <v>86</v>
      </c>
      <c r="P57" s="74"/>
      <c r="Q57" s="74"/>
      <c r="R57" s="72"/>
      <c r="S57" s="70">
        <v>21628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 t="s">
        <v>65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65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131" t="s">
        <v>64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zoomScalePageLayoutView="0" workbookViewId="0" topLeftCell="A1">
      <selection activeCell="A18" sqref="A18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39</v>
      </c>
      <c r="M1" s="117"/>
      <c r="N1" s="117"/>
      <c r="O1" s="118" t="s">
        <v>37</v>
      </c>
      <c r="P1" s="118"/>
      <c r="Q1" s="119">
        <v>40642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43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53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47</v>
      </c>
      <c r="B8" s="99"/>
      <c r="C8" s="10">
        <v>1</v>
      </c>
      <c r="D8" s="11">
        <v>135</v>
      </c>
      <c r="E8" s="12">
        <v>71</v>
      </c>
      <c r="F8" s="12">
        <v>2</v>
      </c>
      <c r="G8" s="13">
        <f>IF(AND(ISBLANK(D8),ISBLANK(E8)),"",D8+E8)</f>
        <v>206</v>
      </c>
      <c r="H8" s="14">
        <f>IF(OR(ISNUMBER($G8),ISNUMBER($Q8)),(SIGN(N($G8)-N($Q8))+1)/2,"")</f>
        <v>1</v>
      </c>
      <c r="I8" s="15"/>
      <c r="K8" s="98" t="s">
        <v>55</v>
      </c>
      <c r="L8" s="99"/>
      <c r="M8" s="10">
        <v>1</v>
      </c>
      <c r="N8" s="11">
        <v>130</v>
      </c>
      <c r="O8" s="12">
        <v>71</v>
      </c>
      <c r="P8" s="12">
        <v>5</v>
      </c>
      <c r="Q8" s="13">
        <f>IF(AND(ISBLANK(N8),ISBLANK(O8)),"",N8+O8)</f>
        <v>201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142</v>
      </c>
      <c r="E9" s="18">
        <v>70</v>
      </c>
      <c r="F9" s="18">
        <v>2</v>
      </c>
      <c r="G9" s="19">
        <f>IF(AND(ISBLANK(D9),ISBLANK(E9)),"",D9+E9)</f>
        <v>212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135</v>
      </c>
      <c r="O9" s="18">
        <v>72</v>
      </c>
      <c r="P9" s="18">
        <v>2</v>
      </c>
      <c r="Q9" s="19">
        <f>IF(AND(ISBLANK(N9),ISBLANK(O9)),"",N9+O9)</f>
        <v>207</v>
      </c>
      <c r="R9" s="20">
        <f>IF(ISNUMBER($H9),1-$H9,"")</f>
        <v>0</v>
      </c>
      <c r="S9" s="15"/>
    </row>
    <row r="10" spans="1:19" ht="12.75" customHeight="1" thickBot="1">
      <c r="A10" s="102" t="s">
        <v>48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62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1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0</v>
      </c>
    </row>
    <row r="12" spans="1:19" ht="15.75" customHeight="1" thickBot="1">
      <c r="A12" s="106">
        <v>17737</v>
      </c>
      <c r="B12" s="107"/>
      <c r="C12" s="26" t="s">
        <v>12</v>
      </c>
      <c r="D12" s="27">
        <f>IF(ISNUMBER($G12),SUM(D8:D11),"")</f>
        <v>277</v>
      </c>
      <c r="E12" s="28">
        <f>IF(ISNUMBER($G12),SUM(E8:E11),"")</f>
        <v>141</v>
      </c>
      <c r="F12" s="28">
        <f>IF(ISNUMBER($G12),SUM(F8:F11),"")</f>
        <v>4</v>
      </c>
      <c r="G12" s="29">
        <f>IF(SUM($G8:$G11)+SUM($Q8:$Q11)&gt;0,SUM(G8:G11),"")</f>
        <v>418</v>
      </c>
      <c r="H12" s="27">
        <f>IF(ISNUMBER($G12),SUM(H8:H11),"")</f>
        <v>2</v>
      </c>
      <c r="I12" s="109"/>
      <c r="K12" s="106">
        <v>13164</v>
      </c>
      <c r="L12" s="107"/>
      <c r="M12" s="26" t="s">
        <v>12</v>
      </c>
      <c r="N12" s="27">
        <f>IF(ISNUMBER($G12),SUM(N8:N11),"")</f>
        <v>265</v>
      </c>
      <c r="O12" s="28">
        <f>IF(ISNUMBER($G12),SUM(O8:O11),"")</f>
        <v>143</v>
      </c>
      <c r="P12" s="28">
        <f>IF(ISNUMBER($G12),SUM(P8:P11),"")</f>
        <v>7</v>
      </c>
      <c r="Q12" s="29">
        <f>IF(SUM($G8:$G11)+SUM($Q8:$Q11)&gt;0,SUM(Q8:Q11),"")</f>
        <v>408</v>
      </c>
      <c r="R12" s="27">
        <f>IF(ISNUMBER($G12),SUM(R8:R11),"")</f>
        <v>0</v>
      </c>
      <c r="S12" s="109"/>
    </row>
    <row r="13" spans="1:19" ht="12.75" customHeight="1">
      <c r="A13" s="98" t="s">
        <v>49</v>
      </c>
      <c r="B13" s="99"/>
      <c r="C13" s="10">
        <v>1</v>
      </c>
      <c r="D13" s="11">
        <v>150</v>
      </c>
      <c r="E13" s="12">
        <v>60</v>
      </c>
      <c r="F13" s="12">
        <v>4</v>
      </c>
      <c r="G13" s="13">
        <f>IF(AND(ISBLANK(D13),ISBLANK(E13)),"",D13+E13)</f>
        <v>210</v>
      </c>
      <c r="H13" s="14">
        <f>IF(OR(ISNUMBER($G13),ISNUMBER($Q13)),(SIGN(N($G13)-N($Q13))+1)/2,"")</f>
        <v>1</v>
      </c>
      <c r="I13" s="15"/>
      <c r="K13" s="98" t="s">
        <v>56</v>
      </c>
      <c r="L13" s="99"/>
      <c r="M13" s="10">
        <v>1</v>
      </c>
      <c r="N13" s="11">
        <v>135</v>
      </c>
      <c r="O13" s="12">
        <v>53</v>
      </c>
      <c r="P13" s="12">
        <v>3</v>
      </c>
      <c r="Q13" s="13">
        <f>IF(AND(ISBLANK(N13),ISBLANK(O13)),"",N13+O13)</f>
        <v>188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152</v>
      </c>
      <c r="E14" s="18">
        <v>63</v>
      </c>
      <c r="F14" s="18">
        <v>3</v>
      </c>
      <c r="G14" s="19">
        <f>IF(AND(ISBLANK(D14),ISBLANK(E14)),"",D14+E14)</f>
        <v>215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139</v>
      </c>
      <c r="O14" s="18">
        <v>53</v>
      </c>
      <c r="P14" s="18">
        <v>5</v>
      </c>
      <c r="Q14" s="19">
        <f>IF(AND(ISBLANK(N14),ISBLANK(O14)),"",N14+O14)</f>
        <v>192</v>
      </c>
      <c r="R14" s="20">
        <f>IF(ISNUMBER($H14),1-$H14,"")</f>
        <v>0</v>
      </c>
      <c r="S14" s="15"/>
    </row>
    <row r="15" spans="1:19" ht="12.75" customHeight="1" thickBot="1">
      <c r="A15" s="102" t="s">
        <v>50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58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0</v>
      </c>
    </row>
    <row r="17" spans="1:19" ht="15.75" customHeight="1" thickBot="1">
      <c r="A17" s="106">
        <v>19115</v>
      </c>
      <c r="B17" s="107"/>
      <c r="C17" s="26" t="s">
        <v>12</v>
      </c>
      <c r="D17" s="27">
        <f>IF(ISNUMBER($G17),SUM(D13:D16),"")</f>
        <v>302</v>
      </c>
      <c r="E17" s="28">
        <f>IF(ISNUMBER($G17),SUM(E13:E16),"")</f>
        <v>123</v>
      </c>
      <c r="F17" s="28">
        <f>IF(ISNUMBER($G17),SUM(F13:F16),"")</f>
        <v>7</v>
      </c>
      <c r="G17" s="29">
        <f>IF(SUM($G13:$G16)+SUM($Q13:$Q16)&gt;0,SUM(G13:G16),"")</f>
        <v>425</v>
      </c>
      <c r="H17" s="27">
        <f>IF(ISNUMBER($G17),SUM(H13:H16),"")</f>
        <v>2</v>
      </c>
      <c r="I17" s="109"/>
      <c r="K17" s="106">
        <v>17821</v>
      </c>
      <c r="L17" s="107"/>
      <c r="M17" s="26" t="s">
        <v>12</v>
      </c>
      <c r="N17" s="27">
        <f>IF(ISNUMBER($G17),SUM(N13:N16),"")</f>
        <v>274</v>
      </c>
      <c r="O17" s="28">
        <f>IF(ISNUMBER($G17),SUM(O13:O16),"")</f>
        <v>106</v>
      </c>
      <c r="P17" s="28">
        <f>IF(ISNUMBER($G17),SUM(P13:P16),"")</f>
        <v>8</v>
      </c>
      <c r="Q17" s="29">
        <f>IF(SUM($G13:$G16)+SUM($Q13:$Q16)&gt;0,SUM(Q13:Q16),"")</f>
        <v>380</v>
      </c>
      <c r="R17" s="27">
        <f>IF(ISNUMBER($G17),SUM(R13:R16),"")</f>
        <v>0</v>
      </c>
      <c r="S17" s="109"/>
    </row>
    <row r="18" spans="1:19" ht="12.75" customHeight="1">
      <c r="A18" s="98" t="s">
        <v>51</v>
      </c>
      <c r="B18" s="99"/>
      <c r="C18" s="10">
        <v>1</v>
      </c>
      <c r="D18" s="11">
        <v>140</v>
      </c>
      <c r="E18" s="12">
        <v>68</v>
      </c>
      <c r="F18" s="12">
        <v>3</v>
      </c>
      <c r="G18" s="13">
        <f>IF(AND(ISBLANK(D18),ISBLANK(E18)),"",D18+E18)</f>
        <v>208</v>
      </c>
      <c r="H18" s="14">
        <f>IF(OR(ISNUMBER($G18),ISNUMBER($Q18)),(SIGN(N($G18)-N($Q18))+1)/2,"")</f>
        <v>0</v>
      </c>
      <c r="I18" s="15"/>
      <c r="K18" s="98" t="s">
        <v>59</v>
      </c>
      <c r="L18" s="99"/>
      <c r="M18" s="10">
        <v>1</v>
      </c>
      <c r="N18" s="11">
        <v>150</v>
      </c>
      <c r="O18" s="12">
        <v>71</v>
      </c>
      <c r="P18" s="12">
        <v>2</v>
      </c>
      <c r="Q18" s="13">
        <f>IF(AND(ISBLANK(N18),ISBLANK(O18)),"",N18+O18)</f>
        <v>221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136</v>
      </c>
      <c r="E19" s="18">
        <v>63</v>
      </c>
      <c r="F19" s="18">
        <v>5</v>
      </c>
      <c r="G19" s="19">
        <f>IF(AND(ISBLANK(D19),ISBLANK(E19)),"",D19+E19)</f>
        <v>199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122</v>
      </c>
      <c r="O19" s="18">
        <v>63</v>
      </c>
      <c r="P19" s="18">
        <v>2</v>
      </c>
      <c r="Q19" s="19">
        <f>IF(AND(ISBLANK(N19),ISBLANK(O19)),"",N19+O19)</f>
        <v>185</v>
      </c>
      <c r="R19" s="20">
        <f>IF(ISNUMBER($H19),1-$H19,"")</f>
        <v>0</v>
      </c>
      <c r="S19" s="15"/>
    </row>
    <row r="20" spans="1:19" ht="12.75" customHeight="1" thickBot="1">
      <c r="A20" s="102" t="s">
        <v>52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57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0</v>
      </c>
    </row>
    <row r="22" spans="1:19" ht="15.75" customHeight="1" thickBot="1">
      <c r="A22" s="106">
        <v>19671</v>
      </c>
      <c r="B22" s="107"/>
      <c r="C22" s="26" t="s">
        <v>12</v>
      </c>
      <c r="D22" s="27">
        <f>IF(ISNUMBER($G22),SUM(D18:D21),"")</f>
        <v>276</v>
      </c>
      <c r="E22" s="28">
        <f>IF(ISNUMBER($G22),SUM(E18:E21),"")</f>
        <v>131</v>
      </c>
      <c r="F22" s="28">
        <f>IF(ISNUMBER($G22),SUM(F18:F21),"")</f>
        <v>8</v>
      </c>
      <c r="G22" s="29">
        <f>IF(SUM($G18:$G21)+SUM($Q18:$Q21)&gt;0,SUM(G18:G21),"")</f>
        <v>407</v>
      </c>
      <c r="H22" s="27">
        <f>IF(ISNUMBER($G22),SUM(H18:H21),"")</f>
        <v>1</v>
      </c>
      <c r="I22" s="109"/>
      <c r="K22" s="106">
        <v>14364</v>
      </c>
      <c r="L22" s="107"/>
      <c r="M22" s="26" t="s">
        <v>12</v>
      </c>
      <c r="N22" s="27">
        <f>IF(ISNUMBER($G22),SUM(N18:N21),"")</f>
        <v>272</v>
      </c>
      <c r="O22" s="28">
        <f>IF(ISNUMBER($G22),SUM(O18:O21),"")</f>
        <v>134</v>
      </c>
      <c r="P22" s="28">
        <f>IF(ISNUMBER($G22),SUM(P18:P21),"")</f>
        <v>4</v>
      </c>
      <c r="Q22" s="29">
        <f>IF(SUM($G18:$G21)+SUM($Q18:$Q21)&gt;0,SUM(Q18:Q21),"")</f>
        <v>406</v>
      </c>
      <c r="R22" s="27">
        <f>IF(ISNUMBER($G22),SUM(R18:R21),"")</f>
        <v>1</v>
      </c>
      <c r="S22" s="109"/>
    </row>
    <row r="23" spans="1:19" ht="12.75" customHeight="1">
      <c r="A23" s="98" t="s">
        <v>45</v>
      </c>
      <c r="B23" s="99"/>
      <c r="C23" s="10">
        <v>1</v>
      </c>
      <c r="D23" s="11">
        <v>137</v>
      </c>
      <c r="E23" s="12">
        <v>53</v>
      </c>
      <c r="F23" s="12">
        <v>6</v>
      </c>
      <c r="G23" s="13">
        <f>IF(AND(ISBLANK(D23),ISBLANK(E23)),"",D23+E23)</f>
        <v>190</v>
      </c>
      <c r="H23" s="14">
        <f>IF(OR(ISNUMBER($G23),ISNUMBER($Q23)),(SIGN(N($G23)-N($Q23))+1)/2,"")</f>
        <v>0</v>
      </c>
      <c r="I23" s="15"/>
      <c r="K23" s="98" t="s">
        <v>60</v>
      </c>
      <c r="L23" s="99"/>
      <c r="M23" s="10">
        <v>1</v>
      </c>
      <c r="N23" s="11">
        <v>138</v>
      </c>
      <c r="O23" s="12">
        <v>60</v>
      </c>
      <c r="P23" s="12">
        <v>3</v>
      </c>
      <c r="Q23" s="13">
        <f>IF(AND(ISBLANK(N23),ISBLANK(O23)),"",N23+O23)</f>
        <v>198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130</v>
      </c>
      <c r="E24" s="18">
        <v>53</v>
      </c>
      <c r="F24" s="18">
        <v>6</v>
      </c>
      <c r="G24" s="19">
        <f>IF(AND(ISBLANK(D24),ISBLANK(E24)),"",D24+E24)</f>
        <v>183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143</v>
      </c>
      <c r="O24" s="18">
        <v>45</v>
      </c>
      <c r="P24" s="18">
        <v>5</v>
      </c>
      <c r="Q24" s="19">
        <f>IF(AND(ISBLANK(N24),ISBLANK(O24)),"",N24+O24)</f>
        <v>188</v>
      </c>
      <c r="R24" s="20">
        <f>IF(ISNUMBER($H24),1-$H24,"")</f>
        <v>1</v>
      </c>
      <c r="S24" s="15"/>
    </row>
    <row r="25" spans="1:19" ht="12.75" customHeight="1" thickBot="1">
      <c r="A25" s="102" t="s">
        <v>46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61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0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1</v>
      </c>
    </row>
    <row r="27" spans="1:19" ht="15.75" customHeight="1" thickBot="1">
      <c r="A27" s="106">
        <v>17736</v>
      </c>
      <c r="B27" s="107"/>
      <c r="C27" s="26" t="s">
        <v>12</v>
      </c>
      <c r="D27" s="27">
        <f>IF(ISNUMBER($G27),SUM(D23:D26),"")</f>
        <v>267</v>
      </c>
      <c r="E27" s="28">
        <f>IF(ISNUMBER($G27),SUM(E23:E26),"")</f>
        <v>106</v>
      </c>
      <c r="F27" s="28">
        <f>IF(ISNUMBER($G27),SUM(F23:F26),"")</f>
        <v>12</v>
      </c>
      <c r="G27" s="29">
        <f>IF(SUM($G23:$G26)+SUM($Q23:$Q26)&gt;0,SUM(G23:G26),"")</f>
        <v>373</v>
      </c>
      <c r="H27" s="27">
        <f>IF(ISNUMBER($G27),SUM(H23:H26),"")</f>
        <v>0</v>
      </c>
      <c r="I27" s="109"/>
      <c r="K27" s="106">
        <v>16825</v>
      </c>
      <c r="L27" s="107"/>
      <c r="M27" s="26" t="s">
        <v>12</v>
      </c>
      <c r="N27" s="27">
        <f>IF(ISNUMBER($G27),SUM(N23:N26),"")</f>
        <v>281</v>
      </c>
      <c r="O27" s="28">
        <f>IF(ISNUMBER($G27),SUM(O23:O26),"")</f>
        <v>105</v>
      </c>
      <c r="P27" s="28">
        <f>IF(ISNUMBER($G27),SUM(P23:P26),"")</f>
        <v>8</v>
      </c>
      <c r="Q27" s="29">
        <f>IF(SUM($G23:$G26)+SUM($Q23:$Q26)&gt;0,SUM(Q23:Q26),"")</f>
        <v>386</v>
      </c>
      <c r="R27" s="27">
        <f>IF(ISNUMBER($G27),SUM(R23:R26),"")</f>
        <v>2</v>
      </c>
      <c r="S27" s="109"/>
    </row>
    <row r="28" spans="1:19" ht="12.75" customHeight="1">
      <c r="A28" s="98" t="s">
        <v>40</v>
      </c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 t="s">
        <v>40</v>
      </c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 t="s">
        <v>40</v>
      </c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 t="s">
        <v>40</v>
      </c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 t="s">
        <v>40</v>
      </c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1122</v>
      </c>
      <c r="E39" s="34">
        <f>IF(ISNUMBER($G39),SUM(E12,E17,E22,E27,E32,E37),"")</f>
        <v>501</v>
      </c>
      <c r="F39" s="34">
        <f>IF(ISNUMBER($G39),SUM(F12,F17,F22,F27,F32,F37),"")</f>
        <v>31</v>
      </c>
      <c r="G39" s="35">
        <f>IF(SUM($G$8:$G$37)+SUM($Q$8:$Q$37)&gt;0,SUM(G12,G17,G22,G27,G32,G37),"")</f>
        <v>1623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1092</v>
      </c>
      <c r="O39" s="34">
        <f>IF(ISNUMBER($G39),SUM(O12,O17,O22,O27,O32,O37),"")</f>
        <v>488</v>
      </c>
      <c r="P39" s="34">
        <f>IF(ISNUMBER($G39),SUM(P12,P17,P22,P27,P32,P37),"")</f>
        <v>27</v>
      </c>
      <c r="Q39" s="35">
        <f>IF(SUM($G$8:$G$37)+SUM($Q$8:$Q$37)&gt;0,SUM(Q12,Q17,Q22,Q27,Q32,Q37),"")</f>
        <v>1580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7" t="s">
        <v>44</v>
      </c>
      <c r="D41" s="77"/>
      <c r="E41" s="77"/>
      <c r="G41" s="93" t="s">
        <v>16</v>
      </c>
      <c r="H41" s="93"/>
      <c r="I41" s="40">
        <f>IF(ISNUMBER(I$39),SUM(I11,I16,I21,I26,I31,I36,I39),"")</f>
        <v>5</v>
      </c>
      <c r="K41" s="38"/>
      <c r="L41" s="39" t="s">
        <v>22</v>
      </c>
      <c r="M41" s="77" t="s">
        <v>63</v>
      </c>
      <c r="N41" s="77"/>
      <c r="O41" s="77"/>
      <c r="Q41" s="93" t="s">
        <v>16</v>
      </c>
      <c r="R41" s="93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78"/>
      <c r="D42" s="78"/>
      <c r="E42" s="78"/>
      <c r="G42" s="41"/>
      <c r="H42" s="41"/>
      <c r="I42" s="41"/>
      <c r="K42" s="38"/>
      <c r="L42" s="39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41</v>
      </c>
      <c r="D43" s="73"/>
      <c r="E43" s="73"/>
      <c r="F43" s="73"/>
      <c r="G43" s="73"/>
      <c r="H43" s="73"/>
      <c r="I43" s="39"/>
      <c r="J43" s="39"/>
      <c r="K43" s="39" t="s">
        <v>25</v>
      </c>
      <c r="L43" s="79" t="s">
        <v>42</v>
      </c>
      <c r="M43" s="79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Červené Pečky – TJ Čechie-Admira Praha</v>
      </c>
    </row>
    <row r="46" spans="2:11" ht="19.5" customHeight="1">
      <c r="B46" s="2" t="s">
        <v>31</v>
      </c>
      <c r="C46" s="75">
        <v>0.4166666666666667</v>
      </c>
      <c r="D46" s="76"/>
      <c r="I46" s="2" t="s">
        <v>33</v>
      </c>
      <c r="J46" s="76">
        <v>21</v>
      </c>
      <c r="K46" s="76"/>
    </row>
    <row r="47" spans="2:19" ht="19.5" customHeight="1">
      <c r="B47" s="2" t="s">
        <v>32</v>
      </c>
      <c r="C47" s="96">
        <v>0.5555555555555556</v>
      </c>
      <c r="D47" s="97"/>
      <c r="I47" s="2" t="s">
        <v>34</v>
      </c>
      <c r="J47" s="97">
        <v>3</v>
      </c>
      <c r="K47" s="97"/>
      <c r="P47" s="2" t="s">
        <v>35</v>
      </c>
      <c r="Q47" s="94">
        <v>41882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 t="s">
        <v>54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7:B27 A12:B12 A22:B22 S57:S58 A32:B32 A37:B37 K37:L37 K32:L32 K27:L27 K22:L22 K17:L17 K12:L12 D57:D58 I57:I58 N57:N58 A17:B1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67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2010-03-31T18:17:59Z</cp:lastPrinted>
  <dcterms:created xsi:type="dcterms:W3CDTF">2005-07-26T20:23:27Z</dcterms:created>
  <dcterms:modified xsi:type="dcterms:W3CDTF">2011-04-16T18:15:49Z</dcterms:modified>
  <cp:category/>
  <cp:version/>
  <cp:contentType/>
  <cp:contentStatus/>
</cp:coreProperties>
</file>