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<sst xmlns="http://schemas.openxmlformats.org/spreadsheetml/2006/main" count="100" uniqueCount="61">
  <si>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</si>
  <si>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</si>
  <si>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</si>
  <si>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</si>
  <si>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</si>
  <si>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</si>
  <si>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</si>
  <si>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</si>
  <si>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</si>
  <si>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</si>
  <si>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</si>
  <si>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</si>
  <si>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</si>
  <si>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</si>
  <si>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</si>
  <si>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</si>
  <si>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</si>
  <si>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</si>
  <si>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</si>
  <si>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</si>
  <si>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</si>
  <si>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</si>
  <si>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</si>
  <si>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</si>
  <si>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</si>
  <si>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</si>
  <si>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</si>
  <si>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</si>
  <si>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</si>
  <si>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</si>
  <si>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</si>
  <si>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</si>
  <si>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</si>
  <si>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</si>
  <si>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</si>
  <si>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</si>
  <si>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</si>
  <si>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</si>
  <si>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</si>
  <si>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Lucie</t>
  </si>
  <si>
    <t>Jana</t>
  </si>
  <si>
    <t>Jitka</t>
  </si>
  <si>
    <t xml:space="preserve">Marcela </t>
  </si>
  <si>
    <t xml:space="preserve">Kateřina </t>
  </si>
  <si>
    <t>Růžena</t>
  </si>
  <si>
    <t>Petra</t>
  </si>
  <si>
    <t>Miluše</t>
  </si>
  <si>
    <t>Panenková</t>
  </si>
  <si>
    <t>Samoláková</t>
  </si>
  <si>
    <t>Kšírová</t>
  </si>
  <si>
    <t>Rajtarová</t>
  </si>
  <si>
    <t>Zelenková</t>
  </si>
  <si>
    <t>Horáčková</t>
  </si>
  <si>
    <t>Koščová</t>
  </si>
  <si>
    <t>Tomíšková</t>
  </si>
  <si>
    <t>TJ Sokol Rudná -  ženy A</t>
  </si>
  <si>
    <t>Akuma Kosmonosy -  Ženy</t>
  </si>
  <si>
    <t>Rudná</t>
  </si>
  <si>
    <t>Keller</t>
  </si>
  <si>
    <t>Vladimír Kněžek</t>
  </si>
  <si>
    <t>I/0168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</si>
</sst>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2" borderId="1" xfId="0" applyFont="1" applyFill="1" applyBorder="1" applyAlignment="1" applyProtection="1">
      <alignment horizontal="left" vertical="top" indent="1"/>
      <protection hidden="1"/>
    </xf>
    <xf numFmtId="0" fontId="5" fillId="0" borderId="2" xfId="0" applyFont="1" applyBorder="1" applyAlignment="1" applyProtection="1">
      <alignment horizontal="center" vertical="top"/>
      <protection hidden="1"/>
    </xf>
    <xf numFmtId="0" fontId="5" fillId="0" borderId="3" xfId="0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 vertical="top"/>
      <protection hidden="1"/>
    </xf>
    <xf numFmtId="0" fontId="5" fillId="0" borderId="5" xfId="0" applyFont="1" applyBorder="1" applyAlignment="1" applyProtection="1">
      <alignment horizontal="center" vertical="top"/>
      <protection hidden="1"/>
    </xf>
    <xf numFmtId="0" fontId="5" fillId="0" borderId="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0" fillId="0" borderId="8" xfId="0" applyFont="1" applyBorder="1" applyAlignment="1" applyProtection="1">
      <alignment horizontal="center" vertical="center"/>
      <protection hidden="1" locked="0"/>
    </xf>
    <xf numFmtId="0" fontId="0" fillId="0" borderId="9" xfId="0" applyFont="1" applyBorder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2" fillId="0" borderId="20" xfId="0" applyFont="1" applyBorder="1" applyAlignment="1" applyProtection="1">
      <alignment horizontal="center" vertical="center"/>
      <protection hidden="1"/>
    </xf>
    <xf numFmtId="0" fontId="12" fillId="0" borderId="21" xfId="0" applyFont="1" applyBorder="1" applyAlignment="1" applyProtection="1">
      <alignment horizontal="center" vertical="center"/>
      <protection hidden="1"/>
    </xf>
    <xf numFmtId="0" fontId="12" fillId="0" borderId="22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7" fillId="0" borderId="24" xfId="0" applyFont="1" applyBorder="1" applyAlignment="1" applyProtection="1">
      <alignment horizontal="right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12" fillId="0" borderId="28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2" borderId="28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29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0" xfId="0" applyFont="1" applyBorder="1" applyAlignment="1" applyProtection="1">
      <alignment horizontal="left" indent="1"/>
      <protection hidden="1"/>
    </xf>
    <xf numFmtId="0" fontId="5" fillId="0" borderId="31" xfId="0" applyFont="1" applyBorder="1" applyAlignment="1" applyProtection="1">
      <alignment horizontal="left" indent="1"/>
      <protection hidden="1"/>
    </xf>
    <xf numFmtId="0" fontId="5" fillId="0" borderId="32" xfId="0" applyFont="1" applyBorder="1" applyAlignment="1" applyProtection="1">
      <alignment horizontal="left" indent="1"/>
      <protection hidden="1"/>
    </xf>
    <xf numFmtId="0" fontId="5" fillId="0" borderId="33" xfId="0" applyFont="1" applyBorder="1" applyAlignment="1" applyProtection="1">
      <alignment horizontal="left" indent="1"/>
      <protection hidden="1"/>
    </xf>
    <xf numFmtId="0" fontId="0" fillId="0" borderId="34" xfId="0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/>
      <protection hidden="1"/>
    </xf>
    <xf numFmtId="0" fontId="5" fillId="0" borderId="34" xfId="0" applyFont="1" applyBorder="1" applyAlignment="1" applyProtection="1">
      <alignment horizontal="left" indent="1"/>
      <protection hidden="1"/>
    </xf>
    <xf numFmtId="0" fontId="5" fillId="0" borderId="36" xfId="0" applyFont="1" applyBorder="1" applyAlignment="1" applyProtection="1">
      <alignment horizontal="left" indent="1"/>
      <protection hidden="1"/>
    </xf>
    <xf numFmtId="0" fontId="5" fillId="0" borderId="37" xfId="0" applyFont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34" xfId="0" applyFont="1" applyBorder="1" applyAlignment="1" applyProtection="1">
      <alignment horizontal="center"/>
      <protection hidden="1"/>
    </xf>
    <xf numFmtId="0" fontId="5" fillId="0" borderId="39" xfId="0" applyFont="1" applyBorder="1" applyAlignment="1" applyProtection="1">
      <alignment horizontal="center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29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 horizontal="left" indent="1"/>
      <protection hidden="1"/>
    </xf>
    <xf numFmtId="0" fontId="0" fillId="0" borderId="44" xfId="0" applyBorder="1" applyAlignment="1" applyProtection="1">
      <alignment horizontal="left" wrapText="1" indent="1"/>
      <protection hidden="1"/>
    </xf>
    <xf numFmtId="0" fontId="0" fillId="0" borderId="45" xfId="0" applyBorder="1" applyAlignment="1" applyProtection="1">
      <alignment horizontal="left" wrapText="1" indent="1"/>
      <protection hidden="1"/>
    </xf>
    <xf numFmtId="0" fontId="5" fillId="0" borderId="46" xfId="0" applyFont="1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right"/>
      <protection hidden="1"/>
    </xf>
    <xf numFmtId="175" fontId="5" fillId="0" borderId="47" xfId="0" applyNumberFormat="1" applyFont="1" applyBorder="1" applyAlignment="1" applyProtection="1">
      <alignment horizontal="center" vertical="center"/>
      <protection hidden="1" locked="0"/>
    </xf>
    <xf numFmtId="0" fontId="13" fillId="0" borderId="13" xfId="0" applyFont="1" applyBorder="1" applyAlignment="1" applyProtection="1">
      <alignment horizontal="center" vertical="center"/>
      <protection hidden="1" locked="0"/>
    </xf>
    <xf numFmtId="175" fontId="5" fillId="0" borderId="13" xfId="0" applyNumberFormat="1" applyFont="1" applyBorder="1" applyAlignment="1" applyProtection="1">
      <alignment horizontal="center" vertical="center"/>
      <protection hidden="1" locked="0"/>
    </xf>
    <xf numFmtId="0" fontId="13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left" vertical="center"/>
      <protection hidden="1" locked="0"/>
    </xf>
    <xf numFmtId="0" fontId="5" fillId="0" borderId="50" xfId="0" applyFont="1" applyBorder="1" applyAlignment="1" applyProtection="1">
      <alignment horizontal="left" vertical="center"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0" fontId="5" fillId="0" borderId="52" xfId="0" applyFont="1" applyBorder="1" applyAlignment="1" applyProtection="1">
      <alignment horizontal="left" vertical="center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53" xfId="0" applyBorder="1" applyAlignment="1" applyProtection="1">
      <alignment/>
      <protection hidden="1" locked="0"/>
    </xf>
    <xf numFmtId="0" fontId="11" fillId="0" borderId="51" xfId="0" applyFont="1" applyBorder="1" applyAlignment="1" applyProtection="1">
      <alignment horizontal="left" indent="1"/>
      <protection hidden="1" locked="0"/>
    </xf>
    <xf numFmtId="14" fontId="0" fillId="0" borderId="54" xfId="0" applyNumberFormat="1" applyBorder="1" applyAlignment="1" applyProtection="1">
      <alignment horizontal="left" indent="1"/>
      <protection hidden="1" locked="0"/>
    </xf>
    <xf numFmtId="0" fontId="0" fillId="0" borderId="54" xfId="0" applyBorder="1" applyAlignment="1" applyProtection="1">
      <alignment horizontal="left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46" xfId="0" applyFont="1" applyBorder="1" applyAlignment="1" applyProtection="1">
      <alignment horizontal="left" indent="1"/>
      <protection hidden="1"/>
    </xf>
    <xf numFmtId="0" fontId="0" fillId="0" borderId="56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left" vertical="top" wrapText="1" indent="1"/>
      <protection hidden="1" locked="0"/>
    </xf>
    <xf numFmtId="0" fontId="5" fillId="0" borderId="44" xfId="0" applyFont="1" applyBorder="1" applyAlignment="1" applyProtection="1">
      <alignment horizontal="left" vertical="top" wrapText="1" indent="1"/>
      <protection hidden="1" locked="0"/>
    </xf>
    <xf numFmtId="0" fontId="5" fillId="0" borderId="45" xfId="0" applyFont="1" applyBorder="1" applyAlignment="1" applyProtection="1">
      <alignment horizontal="left" vertical="top" wrapText="1" indent="1"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11" fillId="0" borderId="51" xfId="0" applyFont="1" applyBorder="1" applyAlignment="1" applyProtection="1">
      <alignment/>
      <protection hidden="1" locked="0"/>
    </xf>
    <xf numFmtId="20" fontId="11" fillId="0" borderId="51" xfId="0" applyNumberFormat="1" applyFont="1" applyBorder="1" applyAlignment="1" applyProtection="1">
      <alignment horizontal="center"/>
      <protection hidden="1" locked="0"/>
    </xf>
    <xf numFmtId="0" fontId="11" fillId="0" borderId="51" xfId="0" applyFont="1" applyBorder="1" applyAlignment="1" applyProtection="1">
      <alignment horizontal="center"/>
      <protection hidden="1" locked="0"/>
    </xf>
    <xf numFmtId="20" fontId="11" fillId="0" borderId="53" xfId="0" applyNumberFormat="1" applyFont="1" applyBorder="1" applyAlignment="1" applyProtection="1">
      <alignment horizontal="center"/>
      <protection hidden="1" locked="0"/>
    </xf>
    <xf numFmtId="0" fontId="11" fillId="0" borderId="53" xfId="0" applyFont="1" applyBorder="1" applyAlignment="1" applyProtection="1">
      <alignment horizontal="center"/>
      <protection hidden="1" locked="0"/>
    </xf>
    <xf numFmtId="0" fontId="6" fillId="0" borderId="57" xfId="0" applyFont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top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169" fontId="11" fillId="0" borderId="63" xfId="0" applyNumberFormat="1" applyFont="1" applyBorder="1" applyAlignment="1" applyProtection="1">
      <alignment horizontal="left" vertical="center" indent="1"/>
      <protection hidden="1" locked="0"/>
    </xf>
    <xf numFmtId="169" fontId="0" fillId="0" borderId="64" xfId="0" applyNumberFormat="1" applyBorder="1" applyAlignment="1" applyProtection="1">
      <alignment horizontal="left" vertical="center" indent="1"/>
      <protection hidden="1" locked="0"/>
    </xf>
    <xf numFmtId="0" fontId="10" fillId="0" borderId="65" xfId="0" applyFont="1" applyBorder="1" applyAlignment="1" applyProtection="1">
      <alignment horizontal="center" vertical="center"/>
      <protection hidden="1"/>
    </xf>
    <xf numFmtId="0" fontId="10" fillId="0" borderId="66" xfId="0" applyFont="1" applyBorder="1" applyAlignment="1" applyProtection="1">
      <alignment horizontal="center" vertical="center"/>
      <protection hidden="1"/>
    </xf>
    <xf numFmtId="0" fontId="5" fillId="0" borderId="57" xfId="0" applyFont="1" applyBorder="1" applyAlignment="1" applyProtection="1">
      <alignment horizontal="left" indent="1"/>
      <protection hidden="1"/>
    </xf>
    <xf numFmtId="0" fontId="0" fillId="0" borderId="58" xfId="0" applyBorder="1" applyAlignment="1" applyProtection="1">
      <alignment horizontal="left" indent="1"/>
      <protection hidden="1"/>
    </xf>
    <xf numFmtId="0" fontId="5" fillId="0" borderId="67" xfId="0" applyFont="1" applyBorder="1" applyAlignment="1" applyProtection="1">
      <alignment horizontal="left" indent="1"/>
      <protection hidden="1"/>
    </xf>
    <xf numFmtId="0" fontId="0" fillId="0" borderId="68" xfId="0" applyBorder="1" applyAlignment="1" applyProtection="1">
      <alignment horizontal="left" indent="1"/>
      <protection hidden="1"/>
    </xf>
    <xf numFmtId="0" fontId="8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3" xfId="0" applyFont="1" applyFill="1" applyBorder="1" applyAlignment="1" applyProtection="1">
      <alignment horizontal="left" vertical="center" indent="1"/>
      <protection hidden="1" locked="0"/>
    </xf>
    <xf numFmtId="0" fontId="9" fillId="2" borderId="24" xfId="0" applyFont="1" applyFill="1" applyBorder="1" applyAlignment="1" applyProtection="1">
      <alignment horizontal="left" vertical="center" indent="1"/>
      <protection hidden="1" locked="0"/>
    </xf>
    <xf numFmtId="0" fontId="6" fillId="0" borderId="51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1" xfId="0" applyNumberFormat="1" applyFont="1" applyBorder="1" applyAlignment="1" applyProtection="1">
      <alignment horizontal="center"/>
      <protection hidden="1" locked="0"/>
    </xf>
    <xf numFmtId="0" fontId="6" fillId="0" borderId="51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69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65" xfId="0" applyFont="1" applyBorder="1" applyAlignment="1" applyProtection="1">
      <alignment horizontal="center" vertical="center" wrapText="1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workbookViewId="0" topLeftCell="A1">
      <selection activeCell="C66" sqref="C66:H6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57</v>
      </c>
      <c r="M1" s="117"/>
      <c r="N1" s="117"/>
      <c r="O1" s="118" t="s">
        <v>37</v>
      </c>
      <c r="P1" s="118"/>
      <c r="Q1" s="119">
        <v>40600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55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56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10" t="s">
        <v>4</v>
      </c>
      <c r="B5" s="111"/>
      <c r="C5" s="124" t="s">
        <v>5</v>
      </c>
      <c r="D5" s="126" t="s">
        <v>6</v>
      </c>
      <c r="E5" s="127"/>
      <c r="F5" s="127"/>
      <c r="G5" s="128"/>
      <c r="H5" s="129" t="s">
        <v>7</v>
      </c>
      <c r="I5" s="130"/>
      <c r="K5" s="110" t="s">
        <v>4</v>
      </c>
      <c r="L5" s="111"/>
      <c r="M5" s="124" t="s">
        <v>5</v>
      </c>
      <c r="N5" s="126" t="s">
        <v>6</v>
      </c>
      <c r="O5" s="127"/>
      <c r="P5" s="127"/>
      <c r="Q5" s="128"/>
      <c r="R5" s="129" t="s">
        <v>7</v>
      </c>
      <c r="S5" s="130"/>
    </row>
    <row r="6" spans="1:19" ht="12.75" customHeight="1" thickBot="1">
      <c r="A6" s="112" t="s">
        <v>8</v>
      </c>
      <c r="B6" s="113"/>
      <c r="C6" s="125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2" t="s">
        <v>8</v>
      </c>
      <c r="L6" s="113"/>
      <c r="M6" s="125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47</v>
      </c>
      <c r="B8" s="99"/>
      <c r="C8" s="10">
        <v>1</v>
      </c>
      <c r="D8" s="11">
        <v>139</v>
      </c>
      <c r="E8" s="12">
        <v>54</v>
      </c>
      <c r="F8" s="12">
        <v>5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98" t="s">
        <v>48</v>
      </c>
      <c r="L8" s="99"/>
      <c r="M8" s="10">
        <v>1</v>
      </c>
      <c r="N8" s="11">
        <v>151</v>
      </c>
      <c r="O8" s="12">
        <v>54</v>
      </c>
      <c r="P8" s="12">
        <v>8</v>
      </c>
      <c r="Q8" s="13">
        <f>IF(AND(ISBLANK(N8),ISBLANK(O8)),"",N8+O8)</f>
        <v>205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134</v>
      </c>
      <c r="E9" s="18">
        <v>61</v>
      </c>
      <c r="F9" s="18">
        <v>2</v>
      </c>
      <c r="G9" s="19">
        <f>IF(AND(ISBLANK(D9),ISBLANK(E9)),"",D9+E9)</f>
        <v>195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128</v>
      </c>
      <c r="O9" s="18">
        <v>52</v>
      </c>
      <c r="P9" s="18">
        <v>2</v>
      </c>
      <c r="Q9" s="19">
        <f>IF(AND(ISBLANK(N9),ISBLANK(O9)),"",N9+O9)</f>
        <v>180</v>
      </c>
      <c r="R9" s="20">
        <f>IF(ISNUMBER($H9),1-$H9,"")</f>
        <v>0</v>
      </c>
      <c r="S9" s="15"/>
    </row>
    <row r="10" spans="1:19" ht="12.75" customHeight="1" thickBot="1">
      <c r="A10" s="102" t="s">
        <v>39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40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08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08">
        <f>IF(ISNUMBER($I11),1-$I11,"")</f>
        <v>0</v>
      </c>
    </row>
    <row r="12" spans="1:19" ht="15.75" customHeight="1" thickBot="1">
      <c r="A12" s="106">
        <v>18644</v>
      </c>
      <c r="B12" s="107"/>
      <c r="C12" s="26" t="s">
        <v>12</v>
      </c>
      <c r="D12" s="27">
        <f>IF(ISNUMBER($G12),SUM(D8:D11),"")</f>
        <v>273</v>
      </c>
      <c r="E12" s="28">
        <f>IF(ISNUMBER($G12),SUM(E8:E11),"")</f>
        <v>115</v>
      </c>
      <c r="F12" s="28">
        <f>IF(ISNUMBER($G12),SUM(F8:F11),"")</f>
        <v>7</v>
      </c>
      <c r="G12" s="29">
        <f>IF(SUM($G8:$G11)+SUM($Q8:$Q11)&gt;0,SUM(G8:G11),"")</f>
        <v>388</v>
      </c>
      <c r="H12" s="27">
        <f>IF(ISNUMBER($G12),SUM(H8:H11),"")</f>
        <v>1</v>
      </c>
      <c r="I12" s="109"/>
      <c r="K12" s="106">
        <v>4895</v>
      </c>
      <c r="L12" s="107"/>
      <c r="M12" s="26" t="s">
        <v>12</v>
      </c>
      <c r="N12" s="27">
        <f>IF(ISNUMBER($G12),SUM(N8:N11),"")</f>
        <v>279</v>
      </c>
      <c r="O12" s="28">
        <f>IF(ISNUMBER($G12),SUM(O8:O11),"")</f>
        <v>106</v>
      </c>
      <c r="P12" s="28">
        <f>IF(ISNUMBER($G12),SUM(P8:P11),"")</f>
        <v>10</v>
      </c>
      <c r="Q12" s="29">
        <f>IF(SUM($G8:$G11)+SUM($Q8:$Q11)&gt;0,SUM(Q8:Q11),"")</f>
        <v>385</v>
      </c>
      <c r="R12" s="27">
        <f>IF(ISNUMBER($G12),SUM(R8:R11),"")</f>
        <v>1</v>
      </c>
      <c r="S12" s="109"/>
    </row>
    <row r="13" spans="1:19" ht="12.75" customHeight="1">
      <c r="A13" s="98" t="s">
        <v>49</v>
      </c>
      <c r="B13" s="99"/>
      <c r="C13" s="10">
        <v>1</v>
      </c>
      <c r="D13" s="11">
        <v>123</v>
      </c>
      <c r="E13" s="12">
        <v>53</v>
      </c>
      <c r="F13" s="12">
        <v>6</v>
      </c>
      <c r="G13" s="13">
        <f>IF(AND(ISBLANK(D13),ISBLANK(E13)),"",D13+E13)</f>
        <v>176</v>
      </c>
      <c r="H13" s="14">
        <f>IF(OR(ISNUMBER($G13),ISNUMBER($Q13)),(SIGN(N($G13)-N($Q13))+1)/2,"")</f>
        <v>0</v>
      </c>
      <c r="I13" s="15"/>
      <c r="K13" s="98" t="s">
        <v>50</v>
      </c>
      <c r="L13" s="99"/>
      <c r="M13" s="10">
        <v>1</v>
      </c>
      <c r="N13" s="11">
        <v>152</v>
      </c>
      <c r="O13" s="12">
        <v>60</v>
      </c>
      <c r="P13" s="12">
        <v>2</v>
      </c>
      <c r="Q13" s="13">
        <f>IF(AND(ISBLANK(N13),ISBLANK(O13)),"",N13+O13)</f>
        <v>212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133</v>
      </c>
      <c r="E14" s="18">
        <v>72</v>
      </c>
      <c r="F14" s="18">
        <v>3</v>
      </c>
      <c r="G14" s="19">
        <f>IF(AND(ISBLANK(D14),ISBLANK(E14)),"",D14+E14)</f>
        <v>205</v>
      </c>
      <c r="H14" s="20">
        <f>IF(OR(ISNUMBER($G14),ISNUMBER($Q14)),(SIGN(N($G14)-N($Q14))+1)/2,"")</f>
        <v>0</v>
      </c>
      <c r="I14" s="15"/>
      <c r="K14" s="100"/>
      <c r="L14" s="101"/>
      <c r="M14" s="16">
        <v>2</v>
      </c>
      <c r="N14" s="17">
        <v>141</v>
      </c>
      <c r="O14" s="18">
        <v>76</v>
      </c>
      <c r="P14" s="18">
        <v>1</v>
      </c>
      <c r="Q14" s="19">
        <f>IF(AND(ISBLANK(N14),ISBLANK(O14)),"",N14+O14)</f>
        <v>217</v>
      </c>
      <c r="R14" s="20">
        <f>IF(ISNUMBER($H14),1-$H14,"")</f>
        <v>1</v>
      </c>
      <c r="S14" s="15"/>
    </row>
    <row r="15" spans="1:19" ht="12.75" customHeight="1" thickBot="1">
      <c r="A15" s="102" t="s">
        <v>41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42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08">
        <f>IF(ISNUMBER(H17),(SIGN(1000*($H17-$R17)+$G17-$Q17)+1)/2,"")</f>
        <v>0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08">
        <f>IF(ISNUMBER($I16),1-$I16,"")</f>
        <v>1</v>
      </c>
    </row>
    <row r="17" spans="1:19" ht="15.75" customHeight="1" thickBot="1">
      <c r="A17" s="106">
        <v>14220</v>
      </c>
      <c r="B17" s="107"/>
      <c r="C17" s="26" t="s">
        <v>12</v>
      </c>
      <c r="D17" s="27">
        <f>IF(ISNUMBER($G17),SUM(D13:D16),"")</f>
        <v>256</v>
      </c>
      <c r="E17" s="28">
        <f>IF(ISNUMBER($G17),SUM(E13:E16),"")</f>
        <v>125</v>
      </c>
      <c r="F17" s="28">
        <f>IF(ISNUMBER($G17),SUM(F13:F16),"")</f>
        <v>9</v>
      </c>
      <c r="G17" s="29">
        <f>IF(SUM($G13:$G16)+SUM($Q13:$Q16)&gt;0,SUM(G13:G16),"")</f>
        <v>381</v>
      </c>
      <c r="H17" s="27">
        <f>IF(ISNUMBER($G17),SUM(H13:H16),"")</f>
        <v>0</v>
      </c>
      <c r="I17" s="109"/>
      <c r="K17" s="106">
        <v>19859</v>
      </c>
      <c r="L17" s="107"/>
      <c r="M17" s="26" t="s">
        <v>12</v>
      </c>
      <c r="N17" s="27">
        <f>IF(ISNUMBER($G17),SUM(N13:N16),"")</f>
        <v>293</v>
      </c>
      <c r="O17" s="28">
        <f>IF(ISNUMBER($G17),SUM(O13:O16),"")</f>
        <v>136</v>
      </c>
      <c r="P17" s="28">
        <f>IF(ISNUMBER($G17),SUM(P13:P16),"")</f>
        <v>3</v>
      </c>
      <c r="Q17" s="29">
        <f>IF(SUM($G13:$G16)+SUM($Q13:$Q16)&gt;0,SUM(Q13:Q16),"")</f>
        <v>429</v>
      </c>
      <c r="R17" s="27">
        <f>IF(ISNUMBER($G17),SUM(R13:R16),"")</f>
        <v>2</v>
      </c>
      <c r="S17" s="109"/>
    </row>
    <row r="18" spans="1:19" ht="12.75" customHeight="1">
      <c r="A18" s="98" t="s">
        <v>51</v>
      </c>
      <c r="B18" s="99"/>
      <c r="C18" s="10">
        <v>1</v>
      </c>
      <c r="D18" s="11">
        <v>133</v>
      </c>
      <c r="E18" s="12">
        <v>67</v>
      </c>
      <c r="F18" s="12">
        <v>1</v>
      </c>
      <c r="G18" s="13">
        <f>IF(AND(ISBLANK(D18),ISBLANK(E18)),"",D18+E18)</f>
        <v>200</v>
      </c>
      <c r="H18" s="14">
        <f>IF(OR(ISNUMBER($G18),ISNUMBER($Q18)),(SIGN(N($G18)-N($Q18))+1)/2,"")</f>
        <v>1</v>
      </c>
      <c r="I18" s="15"/>
      <c r="K18" s="98" t="s">
        <v>52</v>
      </c>
      <c r="L18" s="99"/>
      <c r="M18" s="10">
        <v>1</v>
      </c>
      <c r="N18" s="11">
        <v>122</v>
      </c>
      <c r="O18" s="12">
        <v>63</v>
      </c>
      <c r="P18" s="12">
        <v>4</v>
      </c>
      <c r="Q18" s="13">
        <f>IF(AND(ISBLANK(N18),ISBLANK(O18)),"",N18+O18)</f>
        <v>185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126</v>
      </c>
      <c r="E19" s="18">
        <v>57</v>
      </c>
      <c r="F19" s="18">
        <v>3</v>
      </c>
      <c r="G19" s="19">
        <f>IF(AND(ISBLANK(D19),ISBLANK(E19)),"",D19+E19)</f>
        <v>183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129</v>
      </c>
      <c r="O19" s="18">
        <v>53</v>
      </c>
      <c r="P19" s="18">
        <v>5</v>
      </c>
      <c r="Q19" s="19">
        <f>IF(AND(ISBLANK(N19),ISBLANK(O19)),"",N19+O19)</f>
        <v>182</v>
      </c>
      <c r="R19" s="20">
        <f>IF(ISNUMBER($H19),1-$H19,"")</f>
        <v>0</v>
      </c>
      <c r="S19" s="15"/>
    </row>
    <row r="20" spans="1:19" ht="12.75" customHeight="1" thickBot="1">
      <c r="A20" s="102" t="s">
        <v>43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44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08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08">
        <f>IF(ISNUMBER($I21),1-$I21,"")</f>
        <v>0</v>
      </c>
    </row>
    <row r="22" spans="1:19" ht="15.75" customHeight="1" thickBot="1">
      <c r="A22" s="106">
        <v>14198</v>
      </c>
      <c r="B22" s="107"/>
      <c r="C22" s="26" t="s">
        <v>12</v>
      </c>
      <c r="D22" s="27">
        <f>IF(ISNUMBER($G22),SUM(D18:D21),"")</f>
        <v>259</v>
      </c>
      <c r="E22" s="28">
        <f>IF(ISNUMBER($G22),SUM(E18:E21),"")</f>
        <v>124</v>
      </c>
      <c r="F22" s="28">
        <f>IF(ISNUMBER($G22),SUM(F18:F21),"")</f>
        <v>4</v>
      </c>
      <c r="G22" s="29">
        <f>IF(SUM($G18:$G21)+SUM($Q18:$Q21)&gt;0,SUM(G18:G21),"")</f>
        <v>383</v>
      </c>
      <c r="H22" s="27">
        <f>IF(ISNUMBER($G22),SUM(H18:H21),"")</f>
        <v>2</v>
      </c>
      <c r="I22" s="109"/>
      <c r="K22" s="106">
        <v>17192</v>
      </c>
      <c r="L22" s="107"/>
      <c r="M22" s="26" t="s">
        <v>12</v>
      </c>
      <c r="N22" s="27">
        <f>IF(ISNUMBER($G22),SUM(N18:N21),"")</f>
        <v>251</v>
      </c>
      <c r="O22" s="28">
        <f>IF(ISNUMBER($G22),SUM(O18:O21),"")</f>
        <v>116</v>
      </c>
      <c r="P22" s="28">
        <f>IF(ISNUMBER($G22),SUM(P18:P21),"")</f>
        <v>9</v>
      </c>
      <c r="Q22" s="29">
        <f>IF(SUM($G18:$G21)+SUM($Q18:$Q21)&gt;0,SUM(Q18:Q21),"")</f>
        <v>367</v>
      </c>
      <c r="R22" s="27">
        <f>IF(ISNUMBER($G22),SUM(R18:R21),"")</f>
        <v>0</v>
      </c>
      <c r="S22" s="109"/>
    </row>
    <row r="23" spans="1:19" ht="12.75" customHeight="1">
      <c r="A23" s="98" t="s">
        <v>53</v>
      </c>
      <c r="B23" s="99"/>
      <c r="C23" s="10">
        <v>1</v>
      </c>
      <c r="D23" s="11">
        <v>148</v>
      </c>
      <c r="E23" s="12">
        <v>53</v>
      </c>
      <c r="F23" s="12">
        <v>5</v>
      </c>
      <c r="G23" s="13">
        <f>IF(AND(ISBLANK(D23),ISBLANK(E23)),"",D23+E23)</f>
        <v>201</v>
      </c>
      <c r="H23" s="14">
        <f>IF(OR(ISNUMBER($G23),ISNUMBER($Q23)),(SIGN(N($G23)-N($Q23))+1)/2,"")</f>
        <v>1</v>
      </c>
      <c r="I23" s="15"/>
      <c r="K23" s="98" t="s">
        <v>54</v>
      </c>
      <c r="L23" s="99"/>
      <c r="M23" s="10">
        <v>1</v>
      </c>
      <c r="N23" s="11">
        <v>131</v>
      </c>
      <c r="O23" s="12">
        <v>52</v>
      </c>
      <c r="P23" s="12">
        <v>10</v>
      </c>
      <c r="Q23" s="13">
        <f>IF(AND(ISBLANK(N23),ISBLANK(O23)),"",N23+O23)</f>
        <v>183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134</v>
      </c>
      <c r="E24" s="18">
        <v>44</v>
      </c>
      <c r="F24" s="18">
        <v>7</v>
      </c>
      <c r="G24" s="19">
        <f>IF(AND(ISBLANK(D24),ISBLANK(E24)),"",D24+E24)</f>
        <v>178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123</v>
      </c>
      <c r="O24" s="18">
        <v>44</v>
      </c>
      <c r="P24" s="18">
        <v>6</v>
      </c>
      <c r="Q24" s="19">
        <f>IF(AND(ISBLANK(N24),ISBLANK(O24)),"",N24+O24)</f>
        <v>167</v>
      </c>
      <c r="R24" s="20">
        <f>IF(ISNUMBER($H24),1-$H24,"")</f>
        <v>0</v>
      </c>
      <c r="S24" s="15"/>
    </row>
    <row r="25" spans="1:19" ht="12.75" customHeight="1" thickBot="1">
      <c r="A25" s="102" t="s">
        <v>45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46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08">
        <f>IF(ISNUMBER(H27),(SIGN(1000*($H27-$R27)+$G27-$Q27)+1)/2,"")</f>
        <v>1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08">
        <f>IF(ISNUMBER($I26),1-$I26,"")</f>
        <v>0</v>
      </c>
    </row>
    <row r="27" spans="1:19" ht="15.75" customHeight="1" thickBot="1">
      <c r="A27" s="106">
        <v>14196</v>
      </c>
      <c r="B27" s="107"/>
      <c r="C27" s="26" t="s">
        <v>12</v>
      </c>
      <c r="D27" s="27">
        <f>IF(ISNUMBER($G27),SUM(D23:D26),"")</f>
        <v>282</v>
      </c>
      <c r="E27" s="28">
        <f>IF(ISNUMBER($G27),SUM(E23:E26),"")</f>
        <v>97</v>
      </c>
      <c r="F27" s="28">
        <f>IF(ISNUMBER($G27),SUM(F23:F26),"")</f>
        <v>12</v>
      </c>
      <c r="G27" s="29">
        <f>IF(SUM($G23:$G26)+SUM($Q23:$Q26)&gt;0,SUM(G23:G26),"")</f>
        <v>379</v>
      </c>
      <c r="H27" s="27">
        <f>IF(ISNUMBER($G27),SUM(H23:H26),"")</f>
        <v>2</v>
      </c>
      <c r="I27" s="109"/>
      <c r="K27" s="106">
        <v>11309</v>
      </c>
      <c r="L27" s="107"/>
      <c r="M27" s="26" t="s">
        <v>12</v>
      </c>
      <c r="N27" s="27">
        <f>IF(ISNUMBER($G27),SUM(N23:N26),"")</f>
        <v>254</v>
      </c>
      <c r="O27" s="28">
        <f>IF(ISNUMBER($G27),SUM(O23:O26),"")</f>
        <v>96</v>
      </c>
      <c r="P27" s="28">
        <f>IF(ISNUMBER($G27),SUM(P23:P26),"")</f>
        <v>16</v>
      </c>
      <c r="Q27" s="29">
        <f>IF(SUM($G23:$G26)+SUM($Q23:$Q26)&gt;0,SUM(Q23:Q26),"")</f>
        <v>350</v>
      </c>
      <c r="R27" s="27">
        <f>IF(ISNUMBER($G27),SUM(R23:R26),"")</f>
        <v>0</v>
      </c>
      <c r="S27" s="109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8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8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09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09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8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8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09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09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1070</v>
      </c>
      <c r="E39" s="34">
        <f>IF(ISNUMBER($G39),SUM(E12,E17,E22,E27,E32,E37),"")</f>
        <v>461</v>
      </c>
      <c r="F39" s="34">
        <f>IF(ISNUMBER($G39),SUM(F12,F17,F22,F27,F32,F37),"")</f>
        <v>32</v>
      </c>
      <c r="G39" s="35">
        <f>IF(SUM($G$8:$G$37)+SUM($Q$8:$Q$37)&gt;0,SUM(G12,G17,G22,G27,G32,G37),"")</f>
        <v>1531</v>
      </c>
      <c r="H39" s="36">
        <f>IF(SUM($G$8:$G$37)+SUM($Q$8:$Q$37)&gt;0,SUM(H12,H17,H22,H27,H32,H37),"")</f>
        <v>5</v>
      </c>
      <c r="I39" s="37">
        <f>IF(ISNUMBER($G39),(SIGN($G39-$Q39)+1)/IF(COUNT(I$11,I$16,I$21,I$26,I$31,I$36)&gt;3,1,2),"")</f>
        <v>1</v>
      </c>
      <c r="K39" s="30"/>
      <c r="L39" s="31"/>
      <c r="M39" s="32" t="s">
        <v>15</v>
      </c>
      <c r="N39" s="33">
        <f>IF(ISNUMBER($G39),SUM(N12,N17,N22,N27,N32,N37),"")</f>
        <v>1077</v>
      </c>
      <c r="O39" s="34">
        <f>IF(ISNUMBER($G39),SUM(O12,O17,O22,O27,O32,O37),"")</f>
        <v>454</v>
      </c>
      <c r="P39" s="34">
        <f>IF(ISNUMBER($G39),SUM(P12,P17,P22,P27,P32,P37),"")</f>
        <v>38</v>
      </c>
      <c r="Q39" s="35">
        <f>IF(SUM($G$8:$G$37)+SUM($Q$8:$Q$37)&gt;0,SUM(Q12,Q17,Q22,Q27,Q32,Q37),"")</f>
        <v>1531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1</v>
      </c>
    </row>
    <row r="40" ht="4.5" customHeight="1" thickBot="1"/>
    <row r="41" spans="1:19" ht="18" customHeight="1" thickBot="1">
      <c r="A41" s="38"/>
      <c r="B41" s="42" t="s">
        <v>22</v>
      </c>
      <c r="C41" s="75" t="s">
        <v>58</v>
      </c>
      <c r="D41" s="75"/>
      <c r="E41" s="75"/>
      <c r="G41" s="92"/>
      <c r="H41" s="92"/>
      <c r="I41" s="39">
        <f>IF(ISNUMBER(I$39),SUM(I11,I16,I21,I26,I31,I36,I39),"")</f>
        <v>4</v>
      </c>
      <c r="K41" s="38"/>
      <c r="L41" s="42" t="s">
        <v>22</v>
      </c>
      <c r="M41" s="75" t="s">
        <v>48</v>
      </c>
      <c r="N41" s="75"/>
      <c r="O41" s="75"/>
      <c r="Q41" s="92" t="s">
        <v>16</v>
      </c>
      <c r="R41" s="92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6"/>
      <c r="D42" s="76"/>
      <c r="E42" s="76"/>
      <c r="G42" s="41"/>
      <c r="H42" s="41"/>
      <c r="I42" s="41"/>
      <c r="K42" s="38"/>
      <c r="L42" s="42" t="s">
        <v>21</v>
      </c>
      <c r="M42" s="76"/>
      <c r="N42" s="76"/>
      <c r="O42" s="7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3" t="s">
        <v>59</v>
      </c>
      <c r="D43" s="73"/>
      <c r="E43" s="73"/>
      <c r="F43" s="73"/>
      <c r="G43" s="73"/>
      <c r="H43" s="73"/>
      <c r="I43" s="42"/>
      <c r="J43" s="42"/>
      <c r="K43" s="42" t="s">
        <v>25</v>
      </c>
      <c r="L43" s="77" t="s">
        <v>60</v>
      </c>
      <c r="M43" s="77"/>
      <c r="O43" s="42" t="s">
        <v>21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Rudná -  ženy A – Akuma Kosmonosy -  Ženy</v>
      </c>
    </row>
    <row r="46" spans="2:11" ht="19.5" customHeight="1">
      <c r="B46" s="2" t="s">
        <v>31</v>
      </c>
      <c r="C46" s="94">
        <v>0.4166666666666667</v>
      </c>
      <c r="D46" s="95"/>
      <c r="I46" s="2" t="s">
        <v>33</v>
      </c>
      <c r="J46" s="95">
        <v>17</v>
      </c>
      <c r="K46" s="95"/>
    </row>
    <row r="47" spans="2:19" ht="19.5" customHeight="1">
      <c r="B47" s="2" t="s">
        <v>32</v>
      </c>
      <c r="C47" s="96">
        <v>0.5555555555555556</v>
      </c>
      <c r="D47" s="97"/>
      <c r="I47" s="2" t="s">
        <v>34</v>
      </c>
      <c r="J47" s="97">
        <v>12</v>
      </c>
      <c r="K47" s="97"/>
      <c r="P47" s="2" t="s">
        <v>35</v>
      </c>
      <c r="Q47" s="93">
        <v>2015</v>
      </c>
      <c r="R47" s="93"/>
      <c r="S47" s="93"/>
    </row>
    <row r="48" ht="9.75" customHeight="1"/>
    <row r="49" spans="1:19" ht="15" customHeight="1">
      <c r="A49" s="86" t="s">
        <v>17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8"/>
    </row>
    <row r="50" spans="1:19" ht="81" customHeight="1">
      <c r="A50" s="89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1"/>
    </row>
    <row r="51" ht="4.5" customHeight="1"/>
    <row r="52" spans="1:19" ht="15" customHeight="1">
      <c r="A52" s="86" t="s">
        <v>18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0" t="s">
        <v>19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2"/>
    </row>
    <row r="62" spans="1:19" ht="81" customHeight="1">
      <c r="A62" s="83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5"/>
    </row>
    <row r="63" ht="4.5" customHeight="1"/>
    <row r="64" spans="1:19" ht="15" customHeight="1">
      <c r="A64" s="86" t="s">
        <v>20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8"/>
    </row>
    <row r="65" spans="1:19" ht="81" customHeight="1">
      <c r="A65" s="89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1"/>
    </row>
    <row r="66" spans="1:8" ht="30" customHeight="1">
      <c r="A66" s="65"/>
      <c r="B66" s="66" t="s">
        <v>36</v>
      </c>
      <c r="C66" s="78">
        <v>40600</v>
      </c>
      <c r="D66" s="79"/>
      <c r="E66" s="79"/>
      <c r="F66" s="79"/>
      <c r="G66" s="79"/>
      <c r="H66" s="79"/>
    </row>
  </sheetData>
  <sheetProtection password="FC6B" sheet="1" objects="1" scenarios="1"/>
  <mergeCells count="95">
    <mergeCell ref="K15:L16"/>
    <mergeCell ref="A15:B16"/>
    <mergeCell ref="I11:I12"/>
    <mergeCell ref="S16:S17"/>
    <mergeCell ref="S11:S12"/>
    <mergeCell ref="K13:L14"/>
    <mergeCell ref="A10:B11"/>
    <mergeCell ref="A12:B12"/>
    <mergeCell ref="A13:B14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0:B31"/>
    <mergeCell ref="A32:B32"/>
    <mergeCell ref="I31:I32"/>
    <mergeCell ref="A33:B34"/>
    <mergeCell ref="B3:I3"/>
    <mergeCell ref="B1:C2"/>
    <mergeCell ref="D1:I1"/>
    <mergeCell ref="C5:C6"/>
    <mergeCell ref="D5:G5"/>
    <mergeCell ref="H5:I5"/>
    <mergeCell ref="L3:S3"/>
    <mergeCell ref="L1:N1"/>
    <mergeCell ref="O1:P1"/>
    <mergeCell ref="Q1:S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oem</cp:lastModifiedBy>
  <cp:lastPrinted>2011-02-26T12:25:29Z</cp:lastPrinted>
  <dcterms:created xsi:type="dcterms:W3CDTF">2005-07-26T20:23:27Z</dcterms:created>
  <dcterms:modified xsi:type="dcterms:W3CDTF">2011-02-26T16:25:48Z</dcterms:modified>
  <cp:category/>
  <cp:version/>
  <cp:contentType/>
  <cp:contentStatus/>
</cp:coreProperties>
</file>